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Helke\Documents\TVF-Vorstand\Wettkämpfe TVF\Vereinsmeisterschaften\2019\"/>
    </mc:Choice>
  </mc:AlternateContent>
  <bookViews>
    <workbookView xWindow="0" yWindow="0" windowWidth="14400" windowHeight="4410" tabRatio="680"/>
  </bookViews>
  <sheets>
    <sheet name="Teilnehmer und Ergebnisse" sheetId="1" r:id="rId1"/>
    <sheet name="VM Schwimmen" sheetId="2" r:id="rId2"/>
    <sheet name="VM Laufen" sheetId="3" r:id="rId3"/>
    <sheet name="VM Bergzeitfahren" sheetId="4" r:id="rId4"/>
    <sheet name="VM Einzelzeitfahren" sheetId="5" r:id="rId5"/>
    <sheet name="VM Cross-Triathlon" sheetId="6" r:id="rId6"/>
    <sheet name="VM MTB EZ-Fahren" sheetId="7" r:id="rId7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55" i="1" l="1"/>
  <c r="AV50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C48" i="1" l="1"/>
  <c r="AH55" i="1"/>
  <c r="C55" i="1"/>
  <c r="AH47" i="1"/>
  <c r="C47" i="1"/>
  <c r="E38" i="4" l="1"/>
  <c r="E37" i="4"/>
  <c r="E36" i="4"/>
  <c r="E35" i="4"/>
  <c r="E34" i="4"/>
  <c r="E33" i="4"/>
  <c r="E32" i="4"/>
  <c r="E31" i="4"/>
  <c r="E30" i="4"/>
  <c r="E27" i="4"/>
  <c r="E26" i="4"/>
  <c r="E22" i="4"/>
  <c r="E23" i="4"/>
  <c r="E21" i="4"/>
  <c r="AR35" i="1" l="1"/>
  <c r="AT35" i="1"/>
  <c r="AT54" i="1"/>
  <c r="AT61" i="1"/>
  <c r="AT62" i="1"/>
  <c r="AT63" i="1"/>
  <c r="C35" i="1"/>
  <c r="D35" i="1" l="1"/>
  <c r="AR63" i="1"/>
  <c r="C63" i="1"/>
  <c r="D63" i="1" s="1"/>
  <c r="C57" i="1" l="1"/>
  <c r="D57" i="1"/>
  <c r="D64" i="1"/>
  <c r="E135" i="1"/>
  <c r="E136" i="1"/>
  <c r="E137" i="1"/>
  <c r="E138" i="1"/>
  <c r="E94" i="1"/>
  <c r="E95" i="1"/>
  <c r="E96" i="1"/>
  <c r="E97" i="1"/>
  <c r="E98" i="1"/>
  <c r="E63" i="1" s="1"/>
  <c r="AN63" i="1" s="1"/>
  <c r="E99" i="1"/>
  <c r="E100" i="1"/>
  <c r="E101" i="1"/>
  <c r="E102" i="1"/>
  <c r="E103" i="1"/>
  <c r="E104" i="1"/>
  <c r="E105" i="1"/>
  <c r="E106" i="1"/>
  <c r="E35" i="1" s="1"/>
  <c r="V35" i="1" s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93" i="1"/>
  <c r="E92" i="1"/>
  <c r="E91" i="1"/>
  <c r="E90" i="1"/>
  <c r="E89" i="1"/>
  <c r="E88" i="1"/>
  <c r="E64" i="1" s="1"/>
  <c r="E87" i="1"/>
  <c r="E86" i="1"/>
  <c r="E85" i="1"/>
  <c r="O63" i="1" l="1"/>
  <c r="V63" i="1"/>
  <c r="E57" i="1"/>
  <c r="AB63" i="1"/>
  <c r="I63" i="1"/>
  <c r="AH63" i="1"/>
  <c r="C62" i="1"/>
  <c r="C61" i="1"/>
  <c r="C60" i="1"/>
  <c r="C59" i="1"/>
  <c r="C58" i="1"/>
  <c r="D58" i="1" s="1"/>
  <c r="C54" i="1"/>
  <c r="C53" i="1"/>
  <c r="C52" i="1"/>
  <c r="C51" i="1"/>
  <c r="C50" i="1"/>
  <c r="C46" i="1"/>
  <c r="C45" i="1"/>
  <c r="C44" i="1"/>
  <c r="C43" i="1"/>
  <c r="C42" i="1"/>
  <c r="C41" i="1"/>
  <c r="C40" i="1"/>
  <c r="C39" i="1"/>
  <c r="C38" i="1"/>
  <c r="C37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14" i="1"/>
  <c r="C15" i="1"/>
  <c r="C13" i="1"/>
  <c r="E33" i="1" l="1"/>
  <c r="D33" i="1"/>
  <c r="D21" i="1"/>
  <c r="E21" i="1"/>
  <c r="D32" i="1"/>
  <c r="E32" i="1"/>
  <c r="D62" i="1"/>
  <c r="E62" i="1"/>
  <c r="O62" i="1" s="1"/>
  <c r="E29" i="1"/>
  <c r="D29" i="1"/>
  <c r="D28" i="1"/>
  <c r="E28" i="1"/>
  <c r="E20" i="1"/>
  <c r="D20" i="1"/>
  <c r="D16" i="1"/>
  <c r="E16" i="1"/>
  <c r="E31" i="1"/>
  <c r="D31" i="1"/>
  <c r="E23" i="1"/>
  <c r="D23" i="1"/>
  <c r="D19" i="1"/>
  <c r="E19" i="1"/>
  <c r="E59" i="1"/>
  <c r="D59" i="1"/>
  <c r="E13" i="1"/>
  <c r="D13" i="1"/>
  <c r="E25" i="1"/>
  <c r="D25" i="1"/>
  <c r="E17" i="1"/>
  <c r="D17" i="1"/>
  <c r="E61" i="1"/>
  <c r="D61" i="1"/>
  <c r="E15" i="1"/>
  <c r="D15" i="1"/>
  <c r="D24" i="1"/>
  <c r="E24" i="1"/>
  <c r="D14" i="1"/>
  <c r="E27" i="1"/>
  <c r="D27" i="1"/>
  <c r="D34" i="1"/>
  <c r="E34" i="1"/>
  <c r="D30" i="1"/>
  <c r="E30" i="1"/>
  <c r="D26" i="1"/>
  <c r="E26" i="1"/>
  <c r="I26" i="1" s="1"/>
  <c r="D22" i="1"/>
  <c r="E22" i="1"/>
  <c r="E18" i="1"/>
  <c r="D18" i="1"/>
  <c r="D60" i="1"/>
  <c r="E60" i="1"/>
  <c r="AN60" i="1" s="1"/>
  <c r="AT13" i="1"/>
  <c r="AR62" i="1"/>
  <c r="AR61" i="1"/>
  <c r="AR60" i="1"/>
  <c r="AR59" i="1"/>
  <c r="AR58" i="1"/>
  <c r="AR57" i="1"/>
  <c r="AR54" i="1"/>
  <c r="AR53" i="1"/>
  <c r="AR52" i="1"/>
  <c r="AR51" i="1"/>
  <c r="AR50" i="1"/>
  <c r="AR46" i="1"/>
  <c r="AR45" i="1"/>
  <c r="AR44" i="1"/>
  <c r="AR43" i="1"/>
  <c r="AR42" i="1"/>
  <c r="AR41" i="1"/>
  <c r="AR40" i="1"/>
  <c r="AR39" i="1"/>
  <c r="AR38" i="1"/>
  <c r="AR37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3" i="1"/>
  <c r="AR14" i="1"/>
  <c r="V54" i="1"/>
  <c r="V61" i="1"/>
  <c r="V60" i="1"/>
  <c r="O61" i="1"/>
  <c r="O54" i="1"/>
  <c r="O46" i="1"/>
  <c r="O45" i="1"/>
  <c r="O44" i="1"/>
  <c r="O43" i="1"/>
  <c r="O42" i="1"/>
  <c r="O41" i="1"/>
  <c r="O40" i="1"/>
  <c r="O39" i="1"/>
  <c r="O38" i="1"/>
  <c r="O37" i="1"/>
  <c r="O33" i="1"/>
  <c r="O32" i="1"/>
  <c r="I34" i="1"/>
  <c r="I46" i="1"/>
  <c r="I45" i="1"/>
  <c r="I44" i="1"/>
  <c r="I43" i="1"/>
  <c r="I42" i="1"/>
  <c r="I41" i="1"/>
  <c r="I40" i="1"/>
  <c r="I39" i="1"/>
  <c r="I38" i="1"/>
  <c r="I37" i="1"/>
  <c r="I54" i="1"/>
  <c r="I53" i="1"/>
  <c r="I61" i="1"/>
  <c r="AB61" i="1"/>
  <c r="AB33" i="1"/>
  <c r="AH34" i="1"/>
  <c r="AH33" i="1"/>
  <c r="AH38" i="1"/>
  <c r="AH37" i="1"/>
  <c r="AH54" i="1"/>
  <c r="AH61" i="1"/>
  <c r="AN61" i="1"/>
  <c r="AN38" i="1"/>
  <c r="AN37" i="1"/>
  <c r="AB54" i="1"/>
  <c r="AN54" i="1"/>
  <c r="AT46" i="1"/>
  <c r="AN46" i="1"/>
  <c r="AH46" i="1"/>
  <c r="AB46" i="1"/>
  <c r="V46" i="1"/>
  <c r="AT45" i="1"/>
  <c r="AN45" i="1"/>
  <c r="AH45" i="1"/>
  <c r="AB45" i="1"/>
  <c r="V45" i="1"/>
  <c r="AT44" i="1"/>
  <c r="AN44" i="1"/>
  <c r="AH44" i="1"/>
  <c r="AB44" i="1"/>
  <c r="V44" i="1"/>
  <c r="AT43" i="1"/>
  <c r="AN43" i="1"/>
  <c r="AH43" i="1"/>
  <c r="AB43" i="1"/>
  <c r="V43" i="1"/>
  <c r="AT42" i="1"/>
  <c r="AN42" i="1"/>
  <c r="AH42" i="1"/>
  <c r="AB42" i="1"/>
  <c r="V42" i="1"/>
  <c r="AT41" i="1"/>
  <c r="AN41" i="1"/>
  <c r="AH41" i="1"/>
  <c r="AB41" i="1"/>
  <c r="V41" i="1"/>
  <c r="AH62" i="1" l="1"/>
  <c r="AB62" i="1"/>
  <c r="AN62" i="1"/>
  <c r="O60" i="1"/>
  <c r="I62" i="1"/>
  <c r="V62" i="1"/>
  <c r="AH60" i="1"/>
  <c r="E84" i="1"/>
  <c r="E83" i="1"/>
  <c r="E82" i="1"/>
  <c r="E81" i="1"/>
  <c r="E80" i="1"/>
  <c r="E79" i="1"/>
  <c r="E78" i="1"/>
  <c r="E77" i="1"/>
  <c r="E14" i="1" s="1"/>
  <c r="E76" i="1"/>
  <c r="E75" i="1"/>
  <c r="E74" i="1"/>
  <c r="E58" i="1" s="1"/>
  <c r="O58" i="1" s="1"/>
  <c r="E73" i="1"/>
  <c r="E72" i="1"/>
  <c r="E71" i="1"/>
  <c r="E70" i="1"/>
  <c r="E69" i="1"/>
  <c r="E68" i="1"/>
  <c r="AT60" i="1"/>
  <c r="AB60" i="1"/>
  <c r="I60" i="1"/>
  <c r="AT59" i="1"/>
  <c r="AN59" i="1"/>
  <c r="AH59" i="1"/>
  <c r="AB59" i="1"/>
  <c r="V59" i="1"/>
  <c r="O59" i="1"/>
  <c r="I59" i="1"/>
  <c r="AT58" i="1"/>
  <c r="AH58" i="1"/>
  <c r="V58" i="1"/>
  <c r="AT57" i="1"/>
  <c r="AN57" i="1"/>
  <c r="AH57" i="1"/>
  <c r="AB57" i="1"/>
  <c r="V57" i="1"/>
  <c r="O57" i="1"/>
  <c r="I57" i="1"/>
  <c r="AT53" i="1"/>
  <c r="AN53" i="1"/>
  <c r="AH53" i="1"/>
  <c r="AB53" i="1"/>
  <c r="V53" i="1"/>
  <c r="O53" i="1"/>
  <c r="AT52" i="1"/>
  <c r="AN52" i="1"/>
  <c r="AH52" i="1"/>
  <c r="AB52" i="1"/>
  <c r="V52" i="1"/>
  <c r="O52" i="1"/>
  <c r="I52" i="1"/>
  <c r="AT51" i="1"/>
  <c r="AN51" i="1"/>
  <c r="AH51" i="1"/>
  <c r="AB51" i="1"/>
  <c r="V51" i="1"/>
  <c r="O51" i="1"/>
  <c r="I51" i="1"/>
  <c r="AT50" i="1"/>
  <c r="AN50" i="1"/>
  <c r="AH50" i="1"/>
  <c r="AB50" i="1"/>
  <c r="V50" i="1"/>
  <c r="O50" i="1"/>
  <c r="I50" i="1"/>
  <c r="AT40" i="1"/>
  <c r="AN40" i="1"/>
  <c r="AH40" i="1"/>
  <c r="AB40" i="1"/>
  <c r="V40" i="1"/>
  <c r="AT39" i="1"/>
  <c r="AN39" i="1"/>
  <c r="AH39" i="1"/>
  <c r="AB39" i="1"/>
  <c r="V39" i="1"/>
  <c r="AT38" i="1"/>
  <c r="AB38" i="1"/>
  <c r="V38" i="1"/>
  <c r="AT37" i="1"/>
  <c r="AB37" i="1"/>
  <c r="V37" i="1"/>
  <c r="AT34" i="1"/>
  <c r="AN34" i="1"/>
  <c r="AT33" i="1"/>
  <c r="AN33" i="1"/>
  <c r="AT32" i="1"/>
  <c r="AN32" i="1"/>
  <c r="AH32" i="1"/>
  <c r="AB32" i="1"/>
  <c r="V32" i="1"/>
  <c r="AT31" i="1"/>
  <c r="AN31" i="1"/>
  <c r="AH31" i="1"/>
  <c r="AT30" i="1"/>
  <c r="AN30" i="1"/>
  <c r="AH30" i="1"/>
  <c r="V30" i="1"/>
  <c r="AT29" i="1"/>
  <c r="AN29" i="1"/>
  <c r="AH29" i="1"/>
  <c r="AT28" i="1"/>
  <c r="AN28" i="1"/>
  <c r="AH28" i="1"/>
  <c r="AT27" i="1"/>
  <c r="AN27" i="1"/>
  <c r="AH27" i="1"/>
  <c r="AB27" i="1"/>
  <c r="V27" i="1"/>
  <c r="O27" i="1"/>
  <c r="AT26" i="1"/>
  <c r="AN26" i="1"/>
  <c r="AH26" i="1"/>
  <c r="AT25" i="1"/>
  <c r="AN25" i="1"/>
  <c r="AH25" i="1"/>
  <c r="AB25" i="1"/>
  <c r="V25" i="1"/>
  <c r="O25" i="1"/>
  <c r="I25" i="1"/>
  <c r="AT24" i="1"/>
  <c r="AN24" i="1"/>
  <c r="AH24" i="1"/>
  <c r="AB24" i="1"/>
  <c r="V24" i="1"/>
  <c r="O24" i="1"/>
  <c r="AT23" i="1"/>
  <c r="AN23" i="1"/>
  <c r="AH23" i="1"/>
  <c r="I23" i="1"/>
  <c r="AT22" i="1"/>
  <c r="AN22" i="1"/>
  <c r="AH22" i="1"/>
  <c r="AT21" i="1"/>
  <c r="AN21" i="1"/>
  <c r="AH21" i="1"/>
  <c r="AT20" i="1"/>
  <c r="AN20" i="1"/>
  <c r="AH20" i="1"/>
  <c r="V20" i="1"/>
  <c r="AT19" i="1"/>
  <c r="AN19" i="1"/>
  <c r="AH19" i="1"/>
  <c r="AB19" i="1"/>
  <c r="I19" i="1"/>
  <c r="AT18" i="1"/>
  <c r="AN18" i="1"/>
  <c r="AH18" i="1"/>
  <c r="AB18" i="1"/>
  <c r="V18" i="1"/>
  <c r="W18" i="1" s="1"/>
  <c r="I18" i="1"/>
  <c r="AT17" i="1"/>
  <c r="AN17" i="1"/>
  <c r="AH17" i="1"/>
  <c r="AB17" i="1"/>
  <c r="V17" i="1"/>
  <c r="O17" i="1"/>
  <c r="AT16" i="1"/>
  <c r="AN16" i="1"/>
  <c r="AH16" i="1"/>
  <c r="O16" i="1"/>
  <c r="I16" i="1"/>
  <c r="AT15" i="1"/>
  <c r="AN15" i="1"/>
  <c r="AH15" i="1"/>
  <c r="I15" i="1"/>
  <c r="AT14" i="1"/>
  <c r="AN14" i="1"/>
  <c r="AH14" i="1"/>
  <c r="I14" i="1"/>
  <c r="AN13" i="1"/>
  <c r="AH13" i="1"/>
  <c r="AB13" i="1"/>
  <c r="I13" i="1"/>
  <c r="J34" i="1" s="1"/>
  <c r="P33" i="1" l="1"/>
  <c r="AC17" i="1"/>
  <c r="J18" i="1"/>
  <c r="P25" i="1"/>
  <c r="W32" i="1"/>
  <c r="AB58" i="1"/>
  <c r="J26" i="1"/>
  <c r="J23" i="1"/>
  <c r="P24" i="1"/>
  <c r="W25" i="1"/>
  <c r="P27" i="1"/>
  <c r="W30" i="1"/>
  <c r="AC32" i="1"/>
  <c r="J14" i="1"/>
  <c r="J15" i="1"/>
  <c r="AC13" i="1"/>
  <c r="W24" i="1"/>
  <c r="AC25" i="1"/>
  <c r="W27" i="1"/>
  <c r="J13" i="1"/>
  <c r="J16" i="1"/>
  <c r="P16" i="1"/>
  <c r="P17" i="1"/>
  <c r="AC18" i="1"/>
  <c r="J19" i="1"/>
  <c r="W17" i="1"/>
  <c r="W35" i="1"/>
  <c r="AC19" i="1"/>
  <c r="W20" i="1"/>
  <c r="AC24" i="1"/>
  <c r="J25" i="1"/>
  <c r="AC27" i="1"/>
  <c r="AC33" i="1"/>
  <c r="P32" i="1"/>
  <c r="AN58" i="1"/>
  <c r="I58" i="1"/>
  <c r="F37" i="5"/>
  <c r="F36" i="5"/>
  <c r="F35" i="5"/>
  <c r="F34" i="5"/>
</calcChain>
</file>

<file path=xl/sharedStrings.xml><?xml version="1.0" encoding="utf-8"?>
<sst xmlns="http://schemas.openxmlformats.org/spreadsheetml/2006/main" count="688" uniqueCount="294">
  <si>
    <t>Wertungssystem für die TV Fürstenwalde Vereinsmeisterschaft 2018</t>
  </si>
  <si>
    <t>Saison:</t>
  </si>
  <si>
    <t>Eingabeerklärung:</t>
  </si>
  <si>
    <t>- farbig markierte Felder sind zur Erfassung von Daten frei</t>
  </si>
  <si>
    <t>Der/die Vereinsmeiter(in) wird anhand der besten 3 von den angebotenen 6 Wertungsveranstaltungen ermittelt.</t>
  </si>
  <si>
    <t>- der Bonuswert muss aus unten stehender Tabelle entnommen werden</t>
  </si>
  <si>
    <t>Die/der jeweils schnellste Dame/Herr auf der Langstrecke erhält 30 Punkte. Die/der Nächstplatzierte erhält 29, 28 Punkte usw.</t>
  </si>
  <si>
    <t>- Zeiten müssen immer in HH:MM:SS erfasst werden</t>
  </si>
  <si>
    <t>Die/der jeweils schnellste Dame/Herr auf der Kurzstrecke erhält 20 Punkte. Die/der Nächstplatzierte erhält 19, 18 Punkte usw.</t>
  </si>
  <si>
    <t>= Streichergebnisse</t>
  </si>
  <si>
    <t>Name</t>
  </si>
  <si>
    <t>Bonus</t>
  </si>
  <si>
    <t>Wertungswettkampf 1</t>
  </si>
  <si>
    <t>Wertungswettkampf 2</t>
  </si>
  <si>
    <t>Wertungswettkampf 3</t>
  </si>
  <si>
    <t>Wertungswettkampf 4</t>
  </si>
  <si>
    <t>Wertungswettkampf 5</t>
  </si>
  <si>
    <t>Wertungswettkampf 6</t>
  </si>
  <si>
    <t>Gesamtpunkte</t>
  </si>
  <si>
    <t>Distanz und Disziplin:</t>
  </si>
  <si>
    <t>3000m / 5000m Laufen</t>
  </si>
  <si>
    <t>real</t>
  </si>
  <si>
    <t>gewichtet (inkl. Bonus)</t>
  </si>
  <si>
    <t>erreichte Zeit
in hh:mm:sserreichte Zeit
in hh:mm:sserreichte Zeit
in hh:mm:ss</t>
  </si>
  <si>
    <t>Zeit inkl. Bonus</t>
  </si>
  <si>
    <t>Platzierung</t>
  </si>
  <si>
    <t>Punkte</t>
  </si>
  <si>
    <t>männlich:</t>
  </si>
  <si>
    <t>Frank Rieger</t>
  </si>
  <si>
    <t>MS4</t>
  </si>
  <si>
    <t>Brian Behnfeldt</t>
  </si>
  <si>
    <t>MJA</t>
  </si>
  <si>
    <t>Jörg Möller</t>
  </si>
  <si>
    <t>MS3</t>
  </si>
  <si>
    <t>Daniel Dükert</t>
  </si>
  <si>
    <t>MS1</t>
  </si>
  <si>
    <t>Jens Reinwald</t>
  </si>
  <si>
    <t>MS2</t>
  </si>
  <si>
    <t>Gunter Gruber</t>
  </si>
  <si>
    <t>MS6</t>
  </si>
  <si>
    <t>Jörn Bartusch</t>
  </si>
  <si>
    <t>Sebastian Redlich</t>
  </si>
  <si>
    <t>MAK3</t>
  </si>
  <si>
    <t>Lutz Schaepe</t>
  </si>
  <si>
    <t>Hartmut Baschin</t>
  </si>
  <si>
    <t>Thomas Rochlitz</t>
  </si>
  <si>
    <t>Andre Schmidtchen</t>
  </si>
  <si>
    <t>Helke Wannewitz</t>
  </si>
  <si>
    <t>MS7</t>
  </si>
  <si>
    <t>Thomas Schulz</t>
  </si>
  <si>
    <t>Ulf Kulling</t>
  </si>
  <si>
    <t>Steffen Knappe</t>
  </si>
  <si>
    <t>Thomas Brauer</t>
  </si>
  <si>
    <t>Wolfgang Müller</t>
  </si>
  <si>
    <t>Nicholas Zaher</t>
  </si>
  <si>
    <t>Jörg Dieckmann</t>
  </si>
  <si>
    <t>Dirk Marcus Harby</t>
  </si>
  <si>
    <t>Jugend:</t>
  </si>
  <si>
    <t>Andy Chaar</t>
  </si>
  <si>
    <t>Maximilian Liedtke</t>
  </si>
  <si>
    <t>Nikita Garin</t>
  </si>
  <si>
    <t>Lawrence Ribak</t>
  </si>
  <si>
    <t>Schüler</t>
  </si>
  <si>
    <t>Johannes Rieger</t>
  </si>
  <si>
    <t>Benedikt Beck</t>
  </si>
  <si>
    <t>Andrej Garin</t>
  </si>
  <si>
    <t>Maxim Garin</t>
  </si>
  <si>
    <t>Daniel Beck</t>
  </si>
  <si>
    <t>Finn Fischer</t>
  </si>
  <si>
    <t>Felix Negrea</t>
  </si>
  <si>
    <t>Niclas Kapell</t>
  </si>
  <si>
    <t>Thorben Beier</t>
  </si>
  <si>
    <t>Damen:</t>
  </si>
  <si>
    <t>Swetlana Rieger</t>
  </si>
  <si>
    <t>WS1</t>
  </si>
  <si>
    <t>Lisa Schulz</t>
  </si>
  <si>
    <t>WJUN</t>
  </si>
  <si>
    <t>Sylke Bistron</t>
  </si>
  <si>
    <t>WS2</t>
  </si>
  <si>
    <t>Doreen Rosenke</t>
  </si>
  <si>
    <t>Höhe der Bonusstufe:</t>
  </si>
  <si>
    <t>Altersklassen</t>
  </si>
  <si>
    <t>ergibt Bonus</t>
  </si>
  <si>
    <t>WJB</t>
  </si>
  <si>
    <t>MJB</t>
  </si>
  <si>
    <t>Kürzel</t>
  </si>
  <si>
    <t>WJA</t>
  </si>
  <si>
    <t>weiblich</t>
  </si>
  <si>
    <t>männlich</t>
  </si>
  <si>
    <t>Name AK</t>
  </si>
  <si>
    <t>Alter</t>
  </si>
  <si>
    <t>Bemerkung</t>
  </si>
  <si>
    <t>MJUN</t>
  </si>
  <si>
    <t>WSCHD</t>
  </si>
  <si>
    <t>MSCHD</t>
  </si>
  <si>
    <t>Schüler D</t>
  </si>
  <si>
    <t>6 + 7 Jahre</t>
  </si>
  <si>
    <t>nicht fürs Wertungssystem verwendet</t>
  </si>
  <si>
    <t>WAK1</t>
  </si>
  <si>
    <t>MAK1</t>
  </si>
  <si>
    <t>WSCHC</t>
  </si>
  <si>
    <t>MSCHC</t>
  </si>
  <si>
    <t>Schüler C</t>
  </si>
  <si>
    <t>8 + 9 Jahre</t>
  </si>
  <si>
    <t>WAK2</t>
  </si>
  <si>
    <t>MAK2</t>
  </si>
  <si>
    <t>WSCHB</t>
  </si>
  <si>
    <t>MSCHB</t>
  </si>
  <si>
    <t>Schüler B</t>
  </si>
  <si>
    <t>10 + 11 Jahre</t>
  </si>
  <si>
    <t>WAK3</t>
  </si>
  <si>
    <t>WSCHA</t>
  </si>
  <si>
    <t>MSCHA</t>
  </si>
  <si>
    <t>Schüler A</t>
  </si>
  <si>
    <t>12 + 13 Jahre</t>
  </si>
  <si>
    <t>WAK4</t>
  </si>
  <si>
    <t>MAK4</t>
  </si>
  <si>
    <t>Jugend B</t>
  </si>
  <si>
    <t>14 + 15 Jahre</t>
  </si>
  <si>
    <t>Jugend A</t>
  </si>
  <si>
    <t>16 + 17 Jahre</t>
  </si>
  <si>
    <t xml:space="preserve"> </t>
  </si>
  <si>
    <t>Junioren</t>
  </si>
  <si>
    <t>18 + 19 Jahre</t>
  </si>
  <si>
    <t>WS3</t>
  </si>
  <si>
    <t>WU23</t>
  </si>
  <si>
    <t>MU23</t>
  </si>
  <si>
    <t>U 23</t>
  </si>
  <si>
    <t>18 – 23 Jahre</t>
  </si>
  <si>
    <t>WS4</t>
  </si>
  <si>
    <t>WELITE</t>
  </si>
  <si>
    <t>MELITE</t>
  </si>
  <si>
    <t>Elite</t>
  </si>
  <si>
    <t>ab 18 Jahre</t>
  </si>
  <si>
    <t>WS5</t>
  </si>
  <si>
    <t>MS5</t>
  </si>
  <si>
    <t>Altersklasse 1</t>
  </si>
  <si>
    <t>20 – 24 Jahre</t>
  </si>
  <si>
    <t>WS6</t>
  </si>
  <si>
    <t>Altersklasse 2</t>
  </si>
  <si>
    <t>25 – 29 Jahre</t>
  </si>
  <si>
    <t>WS7</t>
  </si>
  <si>
    <t>Altersklasse 3</t>
  </si>
  <si>
    <t>30 – 34 Jahre</t>
  </si>
  <si>
    <t>WS8</t>
  </si>
  <si>
    <t>MS8</t>
  </si>
  <si>
    <t>Altersklasse 4</t>
  </si>
  <si>
    <t>35 – 39 Jahre</t>
  </si>
  <si>
    <t>WS9</t>
  </si>
  <si>
    <t>MS9</t>
  </si>
  <si>
    <t>Senioren 1</t>
  </si>
  <si>
    <t>40 - 44 Jahre</t>
  </si>
  <si>
    <t>WS10</t>
  </si>
  <si>
    <t>MS10</t>
  </si>
  <si>
    <t>Senioren 2</t>
  </si>
  <si>
    <t>45 - 49 Jahre</t>
  </si>
  <si>
    <t>Senioren 3</t>
  </si>
  <si>
    <t>50 - 54 Jahre</t>
  </si>
  <si>
    <t>Senioren 4</t>
  </si>
  <si>
    <t>55 - 59 Jahre</t>
  </si>
  <si>
    <t>Senioren 5</t>
  </si>
  <si>
    <t>60 - 64 Jahre</t>
  </si>
  <si>
    <t>Senioren 6</t>
  </si>
  <si>
    <t>65 - 69 Jahre</t>
  </si>
  <si>
    <t>Senioren 7</t>
  </si>
  <si>
    <t>70 - 74 Jahre</t>
  </si>
  <si>
    <t>Senioren 8</t>
  </si>
  <si>
    <t>75 - 79 Jahre</t>
  </si>
  <si>
    <t>Senioren 9</t>
  </si>
  <si>
    <t>80 - 84 Jahre</t>
  </si>
  <si>
    <t>Senioren 10</t>
  </si>
  <si>
    <t>85 - 89 Jahre</t>
  </si>
  <si>
    <t>Wo:</t>
  </si>
  <si>
    <t>Fürstenwalde Schwapp</t>
  </si>
  <si>
    <t>Wann:</t>
  </si>
  <si>
    <t>Uhrzeit:</t>
  </si>
  <si>
    <t>Vorname</t>
  </si>
  <si>
    <t>Zeit</t>
  </si>
  <si>
    <t>mit Altersbonus</t>
  </si>
  <si>
    <t>Platz</t>
  </si>
  <si>
    <t>(min.)</t>
  </si>
  <si>
    <t>(Std.)</t>
  </si>
  <si>
    <t>(ab 50 J.)</t>
  </si>
  <si>
    <t>300 m</t>
  </si>
  <si>
    <t>Lawrence</t>
  </si>
  <si>
    <t>Ribak</t>
  </si>
  <si>
    <t>Johannes</t>
  </si>
  <si>
    <t>Rieger</t>
  </si>
  <si>
    <t>Benedikt</t>
  </si>
  <si>
    <t>Beck</t>
  </si>
  <si>
    <t>Andrej</t>
  </si>
  <si>
    <t>Garin</t>
  </si>
  <si>
    <t>Maxim</t>
  </si>
  <si>
    <t>Daniel</t>
  </si>
  <si>
    <t>Damenwertung</t>
  </si>
  <si>
    <t>1000 m</t>
  </si>
  <si>
    <t>Männerwertung</t>
  </si>
  <si>
    <t>500 m</t>
  </si>
  <si>
    <t>Thomas</t>
  </si>
  <si>
    <t>Rochlitz</t>
  </si>
  <si>
    <t>Helke</t>
  </si>
  <si>
    <t>Wannewitz</t>
  </si>
  <si>
    <t>Frank</t>
  </si>
  <si>
    <t>Jörg</t>
  </si>
  <si>
    <t>Möller</t>
  </si>
  <si>
    <t>Dükert</t>
  </si>
  <si>
    <t>Gunter</t>
  </si>
  <si>
    <t>Gruber</t>
  </si>
  <si>
    <t>Gesamtschnellster (Damen/ Herren)</t>
  </si>
  <si>
    <t>Rudolf Harbig Stadion</t>
  </si>
  <si>
    <t>3 km</t>
  </si>
  <si>
    <t>Jugendwertung</t>
  </si>
  <si>
    <t>5 km</t>
  </si>
  <si>
    <t>Gaststarter</t>
  </si>
  <si>
    <t>Rauen</t>
  </si>
  <si>
    <t>1. Lauf</t>
  </si>
  <si>
    <t>2. Lauf</t>
  </si>
  <si>
    <t>3. Lauf</t>
  </si>
  <si>
    <t>Gesamt</t>
  </si>
  <si>
    <t>min.</t>
  </si>
  <si>
    <t> </t>
  </si>
  <si>
    <t>Herrenwertung</t>
  </si>
  <si>
    <t>schnellster Lauf (je Altersklasse)</t>
  </si>
  <si>
    <t>Braunsdorf</t>
  </si>
  <si>
    <t>15 km</t>
  </si>
  <si>
    <t>30 km</t>
  </si>
  <si>
    <t>min</t>
  </si>
  <si>
    <t>Gesamtschnellster</t>
  </si>
  <si>
    <t>Vereinsmeisterschaft Schwimmen 2019</t>
  </si>
  <si>
    <t>Schülerwertung</t>
  </si>
  <si>
    <t>Elias</t>
  </si>
  <si>
    <t>Negrea</t>
  </si>
  <si>
    <t>Felix</t>
  </si>
  <si>
    <t>Nikita</t>
  </si>
  <si>
    <t>Liedtke</t>
  </si>
  <si>
    <t>Maximilian</t>
  </si>
  <si>
    <t>Schulz</t>
  </si>
  <si>
    <t>Lisa</t>
  </si>
  <si>
    <t>Kerstin</t>
  </si>
  <si>
    <t>Gehricke</t>
  </si>
  <si>
    <t>Marco</t>
  </si>
  <si>
    <t>Bartusch</t>
  </si>
  <si>
    <t>Jörn</t>
  </si>
  <si>
    <t>Vereinsmeisterschaft Laufen 2019</t>
  </si>
  <si>
    <t xml:space="preserve">Schülerwertung </t>
  </si>
  <si>
    <t>Vereinsmeisterschaft Bergzeitfahren 2019</t>
  </si>
  <si>
    <t>Vereinsmeisterschaft Einzelzeitfahren 2019</t>
  </si>
  <si>
    <t>Vereinsmeisterschaft Cross-Triathlon 2019</t>
  </si>
  <si>
    <t>0,2/4/1</t>
  </si>
  <si>
    <t>0,4/10/2</t>
  </si>
  <si>
    <t>0,6/15/3</t>
  </si>
  <si>
    <t>6 km</t>
  </si>
  <si>
    <t>12 km</t>
  </si>
  <si>
    <t>JG</t>
  </si>
  <si>
    <t>Alter 2019</t>
  </si>
  <si>
    <t>Schüler:</t>
  </si>
  <si>
    <t>Elias Rieger</t>
  </si>
  <si>
    <t>Kerstin Ribak</t>
  </si>
  <si>
    <t>Jana Zaher</t>
  </si>
  <si>
    <t>AK</t>
  </si>
  <si>
    <t xml:space="preserve">erreichte Zeit
in hh:mm:ss
</t>
  </si>
  <si>
    <t>erreichte Zeit
in hh:mm:ss</t>
  </si>
  <si>
    <t>Strecke</t>
  </si>
  <si>
    <t>2 bzw. 3 x 1,6 km Bergzeitfahren</t>
  </si>
  <si>
    <t>Teilnahmen</t>
  </si>
  <si>
    <t>Felix Schulz</t>
  </si>
  <si>
    <t>Marco Gericke</t>
  </si>
  <si>
    <t>Anzahl
Bonus-stufen</t>
  </si>
  <si>
    <t>Peggy Syp</t>
  </si>
  <si>
    <t>Daniel Dückert</t>
  </si>
  <si>
    <t>Nic Rohmann</t>
  </si>
  <si>
    <t>Max Liedke</t>
  </si>
  <si>
    <t>26:50</t>
  </si>
  <si>
    <t>26:40</t>
  </si>
  <si>
    <t>28:55</t>
  </si>
  <si>
    <t>29:48</t>
  </si>
  <si>
    <t>30:18</t>
  </si>
  <si>
    <t>Gunter gruber</t>
  </si>
  <si>
    <t>33:50</t>
  </si>
  <si>
    <t>Richard Konken</t>
  </si>
  <si>
    <t>Benni Beck</t>
  </si>
  <si>
    <t>Lucas Schulz</t>
  </si>
  <si>
    <t>Dirk Haby</t>
  </si>
  <si>
    <t>Frank Schalk</t>
  </si>
  <si>
    <t>Summe</t>
  </si>
  <si>
    <t>der</t>
  </si>
  <si>
    <t>besten</t>
  </si>
  <si>
    <t>3 Teilnahmen</t>
  </si>
  <si>
    <t>15/33 km Einzelzeitfahren Rennrad</t>
  </si>
  <si>
    <t>500 m / 1000 m Schwimmen / (300 m)</t>
  </si>
  <si>
    <r>
      <t xml:space="preserve">0,2/5,5/2,2 bzw.  0,4/11/ 4,4 </t>
    </r>
    <r>
      <rPr>
        <b/>
        <sz val="10"/>
        <color theme="1"/>
        <rFont val="Arial1"/>
      </rPr>
      <t xml:space="preserve">Triathlon </t>
    </r>
    <r>
      <rPr>
        <sz val="10"/>
        <color theme="1"/>
        <rFont val="Arial1"/>
      </rPr>
      <t>(MTB)</t>
    </r>
  </si>
  <si>
    <t>6/12 km Einzelzeitfahren MTB</t>
  </si>
  <si>
    <t xml:space="preserve">für </t>
  </si>
  <si>
    <t>Streichergebnisse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</si>
</sst>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$-407]hh&quot;:&quot;mm&quot;:&quot;ss"/>
    <numFmt numFmtId="165" formatCode="[$-407]dd&quot;.&quot;mm&quot;.&quot;yyyy"/>
    <numFmt numFmtId="166" formatCode="[$-407]hh&quot;:&quot;mm"/>
    <numFmt numFmtId="167" formatCode="[$-407]0.00%"/>
    <numFmt numFmtId="168" formatCode="[$-407]0"/>
    <numFmt numFmtId="169" formatCode="[$-407]General"/>
    <numFmt numFmtId="170" formatCode="[$-407]0%"/>
    <numFmt numFmtId="171" formatCode="#,##0.00&quot;    &quot;;&quot;-&quot;#,##0.00&quot;    &quot;;&quot; -&quot;#&quot;    &quot;;@&quot; &quot;"/>
    <numFmt numFmtId="172" formatCode="#,##0.00&quot; &quot;[$€-407];[Red]&quot;-&quot;#,##0.00&quot; &quot;[$€-407]"/>
  </numFmts>
  <fonts count="23"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808080"/>
      <name val="Arial"/>
      <family val="2"/>
    </font>
    <font>
      <b/>
      <u/>
      <sz val="22"/>
      <color rgb="FF00B050"/>
      <name val="Arial"/>
      <family val="2"/>
    </font>
    <font>
      <sz val="10"/>
      <color rgb="FF00B0F0"/>
      <name val="Arial"/>
      <family val="2"/>
    </font>
    <font>
      <b/>
      <u/>
      <sz val="20"/>
      <color rgb="FF00B050"/>
      <name val="Arial"/>
      <family val="2"/>
    </font>
    <font>
      <b/>
      <u/>
      <sz val="11"/>
      <color rgb="FF00B050"/>
      <name val="Arial"/>
      <family val="2"/>
    </font>
    <font>
      <b/>
      <sz val="11"/>
      <color theme="1"/>
      <name val="Arial"/>
      <family val="2"/>
    </font>
    <font>
      <sz val="11"/>
      <color rgb="FF00B0F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1"/>
    </font>
    <font>
      <sz val="8"/>
      <name val="Arial"/>
      <family val="2"/>
    </font>
    <font>
      <b/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8080"/>
        <bgColor rgb="FFFF8080"/>
      </patternFill>
    </fill>
    <fill>
      <patternFill patternType="solid">
        <fgColor rgb="FFFAC090"/>
        <bgColor rgb="FFFAC090"/>
      </patternFill>
    </fill>
    <fill>
      <patternFill patternType="solid">
        <fgColor rgb="FF00B0F0"/>
        <bgColor rgb="FF00B0F0"/>
      </patternFill>
    </fill>
    <fill>
      <patternFill patternType="solid">
        <fgColor rgb="FFFCD5B5"/>
        <bgColor rgb="FFFCD5B5"/>
      </patternFill>
    </fill>
    <fill>
      <patternFill patternType="solid">
        <fgColor rgb="FF00B050"/>
        <bgColor rgb="FF00B05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rgb="FF99CC00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000000"/>
      </left>
      <right style="thin">
        <color rgb="FF000000"/>
      </right>
      <top style="thin">
        <color rgb="FF50505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00000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00000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000000"/>
      </left>
      <right style="thin">
        <color rgb="FF505050"/>
      </right>
      <top style="thin">
        <color rgb="FF505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505050"/>
      </top>
      <bottom/>
      <diagonal/>
    </border>
    <border>
      <left style="medium">
        <color indexed="64"/>
      </left>
      <right style="thin">
        <color rgb="FF000000"/>
      </right>
      <top style="thin">
        <color rgb="FF50505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9">
    <xf numFmtId="0" fontId="0" fillId="0" borderId="0"/>
    <xf numFmtId="169" fontId="1" fillId="0" borderId="0"/>
    <xf numFmtId="17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71" fontId="1" fillId="0" borderId="0"/>
    <xf numFmtId="0" fontId="3" fillId="0" borderId="0"/>
    <xf numFmtId="172" fontId="3" fillId="0" borderId="0"/>
    <xf numFmtId="169" fontId="4" fillId="0" borderId="0"/>
  </cellStyleXfs>
  <cellXfs count="420">
    <xf numFmtId="0" fontId="0" fillId="0" borderId="0" xfId="0"/>
    <xf numFmtId="169" fontId="5" fillId="0" borderId="0" xfId="1" applyFont="1"/>
    <xf numFmtId="169" fontId="6" fillId="0" borderId="0" xfId="1" applyFont="1"/>
    <xf numFmtId="169" fontId="7" fillId="0" borderId="0" xfId="1" applyFont="1"/>
    <xf numFmtId="169" fontId="5" fillId="0" borderId="0" xfId="1" applyFont="1" applyAlignment="1">
      <alignment horizontal="left"/>
    </xf>
    <xf numFmtId="169" fontId="1" fillId="0" borderId="0" xfId="1"/>
    <xf numFmtId="169" fontId="1" fillId="0" borderId="0" xfId="1" applyAlignment="1">
      <alignment horizontal="left"/>
    </xf>
    <xf numFmtId="169" fontId="8" fillId="0" borderId="0" xfId="1" applyFont="1"/>
    <xf numFmtId="169" fontId="1" fillId="0" borderId="0" xfId="1" applyAlignment="1">
      <alignment horizontal="left" vertical="top"/>
    </xf>
    <xf numFmtId="169" fontId="1" fillId="2" borderId="2" xfId="1" applyFill="1" applyBorder="1"/>
    <xf numFmtId="169" fontId="1" fillId="2" borderId="0" xfId="1" applyFill="1"/>
    <xf numFmtId="169" fontId="9" fillId="0" borderId="0" xfId="1" applyFont="1" applyAlignment="1">
      <alignment horizontal="left"/>
    </xf>
    <xf numFmtId="169" fontId="9" fillId="0" borderId="2" xfId="1" applyFont="1" applyBorder="1"/>
    <xf numFmtId="169" fontId="1" fillId="3" borderId="0" xfId="1" applyFill="1"/>
    <xf numFmtId="169" fontId="1" fillId="0" borderId="1" xfId="1" applyBorder="1" applyAlignment="1">
      <alignment horizontal="left"/>
    </xf>
    <xf numFmtId="169" fontId="1" fillId="0" borderId="3" xfId="1" applyBorder="1" applyAlignment="1">
      <alignment horizontal="left"/>
    </xf>
    <xf numFmtId="169" fontId="1" fillId="0" borderId="1" xfId="1" applyBorder="1" applyAlignment="1">
      <alignment horizontal="center"/>
    </xf>
    <xf numFmtId="169" fontId="1" fillId="0" borderId="3" xfId="1" applyBorder="1" applyAlignment="1">
      <alignment horizontal="center"/>
    </xf>
    <xf numFmtId="169" fontId="8" fillId="0" borderId="3" xfId="1" applyFont="1" applyBorder="1" applyAlignment="1">
      <alignment horizontal="center"/>
    </xf>
    <xf numFmtId="169" fontId="9" fillId="0" borderId="1" xfId="1" applyFont="1" applyBorder="1" applyAlignment="1">
      <alignment horizontal="center"/>
    </xf>
    <xf numFmtId="169" fontId="1" fillId="0" borderId="4" xfId="1" applyBorder="1" applyAlignment="1">
      <alignment horizontal="left"/>
    </xf>
    <xf numFmtId="169" fontId="1" fillId="0" borderId="2" xfId="1" applyBorder="1" applyAlignment="1">
      <alignment horizontal="left"/>
    </xf>
    <xf numFmtId="169" fontId="1" fillId="0" borderId="5" xfId="1" applyBorder="1" applyAlignment="1">
      <alignment horizontal="center"/>
    </xf>
    <xf numFmtId="169" fontId="1" fillId="0" borderId="6" xfId="1" applyBorder="1" applyAlignment="1">
      <alignment horizontal="center"/>
    </xf>
    <xf numFmtId="169" fontId="1" fillId="0" borderId="6" xfId="1" applyBorder="1" applyAlignment="1">
      <alignment horizontal="left"/>
    </xf>
    <xf numFmtId="169" fontId="1" fillId="2" borderId="1" xfId="1" applyFill="1" applyBorder="1" applyAlignment="1">
      <alignment horizontal="left"/>
    </xf>
    <xf numFmtId="169" fontId="1" fillId="2" borderId="1" xfId="1" applyFill="1" applyBorder="1" applyAlignment="1">
      <alignment horizontal="center"/>
    </xf>
    <xf numFmtId="169" fontId="1" fillId="2" borderId="3" xfId="1" applyFill="1" applyBorder="1" applyAlignment="1">
      <alignment horizontal="center"/>
    </xf>
    <xf numFmtId="169" fontId="9" fillId="2" borderId="1" xfId="1" applyFont="1" applyFill="1" applyBorder="1" applyAlignment="1">
      <alignment horizontal="center"/>
    </xf>
    <xf numFmtId="167" fontId="1" fillId="2" borderId="7" xfId="2" applyNumberFormat="1" applyFill="1" applyBorder="1" applyAlignment="1">
      <alignment horizontal="left"/>
    </xf>
    <xf numFmtId="168" fontId="1" fillId="2" borderId="1" xfId="1" applyNumberFormat="1" applyFill="1" applyBorder="1" applyAlignment="1">
      <alignment horizontal="center"/>
    </xf>
    <xf numFmtId="164" fontId="1" fillId="0" borderId="3" xfId="1" applyNumberFormat="1" applyBorder="1" applyAlignment="1">
      <alignment horizontal="left"/>
    </xf>
    <xf numFmtId="169" fontId="8" fillId="2" borderId="8" xfId="1" applyFont="1" applyFill="1" applyBorder="1" applyAlignment="1">
      <alignment horizontal="center"/>
    </xf>
    <xf numFmtId="168" fontId="1" fillId="2" borderId="10" xfId="1" applyNumberFormat="1" applyFill="1" applyBorder="1" applyAlignment="1">
      <alignment horizontal="center"/>
    </xf>
    <xf numFmtId="164" fontId="1" fillId="0" borderId="10" xfId="1" applyNumberFormat="1" applyBorder="1" applyAlignment="1">
      <alignment horizontal="left"/>
    </xf>
    <xf numFmtId="164" fontId="1" fillId="0" borderId="1" xfId="1" applyNumberFormat="1" applyBorder="1" applyAlignment="1">
      <alignment horizontal="left"/>
    </xf>
    <xf numFmtId="169" fontId="8" fillId="2" borderId="3" xfId="1" applyFont="1" applyFill="1" applyBorder="1" applyAlignment="1">
      <alignment horizontal="center"/>
    </xf>
    <xf numFmtId="169" fontId="8" fillId="0" borderId="1" xfId="1" applyFont="1" applyBorder="1" applyAlignment="1">
      <alignment horizontal="center"/>
    </xf>
    <xf numFmtId="169" fontId="9" fillId="2" borderId="1" xfId="1" applyFont="1" applyFill="1" applyBorder="1" applyAlignment="1">
      <alignment horizontal="left"/>
    </xf>
    <xf numFmtId="168" fontId="8" fillId="2" borderId="8" xfId="1" applyNumberFormat="1" applyFont="1" applyFill="1" applyBorder="1" applyAlignment="1">
      <alignment horizontal="center"/>
    </xf>
    <xf numFmtId="169" fontId="9" fillId="4" borderId="1" xfId="1" applyFont="1" applyFill="1" applyBorder="1" applyAlignment="1">
      <alignment horizontal="left"/>
    </xf>
    <xf numFmtId="169" fontId="1" fillId="4" borderId="1" xfId="1" applyFill="1" applyBorder="1" applyAlignment="1">
      <alignment horizontal="center"/>
    </xf>
    <xf numFmtId="169" fontId="1" fillId="4" borderId="3" xfId="1" applyFill="1" applyBorder="1" applyAlignment="1">
      <alignment horizontal="center"/>
    </xf>
    <xf numFmtId="169" fontId="9" fillId="4" borderId="1" xfId="1" applyFont="1" applyFill="1" applyBorder="1" applyAlignment="1">
      <alignment horizontal="center"/>
    </xf>
    <xf numFmtId="167" fontId="1" fillId="4" borderId="7" xfId="2" applyNumberFormat="1" applyFill="1" applyBorder="1" applyAlignment="1">
      <alignment horizontal="left"/>
    </xf>
    <xf numFmtId="164" fontId="1" fillId="4" borderId="1" xfId="1" applyNumberFormat="1" applyFill="1" applyBorder="1" applyAlignment="1">
      <alignment horizontal="left"/>
    </xf>
    <xf numFmtId="168" fontId="1" fillId="4" borderId="1" xfId="1" applyNumberFormat="1" applyFill="1" applyBorder="1" applyAlignment="1">
      <alignment horizontal="center"/>
    </xf>
    <xf numFmtId="164" fontId="1" fillId="4" borderId="3" xfId="1" applyNumberFormat="1" applyFill="1" applyBorder="1" applyAlignment="1">
      <alignment horizontal="left"/>
    </xf>
    <xf numFmtId="168" fontId="8" fillId="4" borderId="8" xfId="1" applyNumberFormat="1" applyFont="1" applyFill="1" applyBorder="1" applyAlignment="1">
      <alignment horizontal="center"/>
    </xf>
    <xf numFmtId="169" fontId="8" fillId="4" borderId="3" xfId="1" applyFont="1" applyFill="1" applyBorder="1" applyAlignment="1">
      <alignment horizontal="center"/>
    </xf>
    <xf numFmtId="169" fontId="1" fillId="4" borderId="0" xfId="1" applyFill="1"/>
    <xf numFmtId="167" fontId="9" fillId="2" borderId="7" xfId="2" applyNumberFormat="1" applyFont="1" applyFill="1" applyBorder="1" applyAlignment="1">
      <alignment horizontal="left"/>
    </xf>
    <xf numFmtId="169" fontId="9" fillId="0" borderId="1" xfId="1" applyFont="1" applyBorder="1" applyAlignment="1">
      <alignment horizontal="left"/>
    </xf>
    <xf numFmtId="167" fontId="1" fillId="0" borderId="7" xfId="2" applyNumberFormat="1" applyBorder="1" applyAlignment="1">
      <alignment horizontal="left"/>
    </xf>
    <xf numFmtId="168" fontId="1" fillId="0" borderId="1" xfId="1" applyNumberForma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169" fontId="9" fillId="4" borderId="4" xfId="1" applyFont="1" applyFill="1" applyBorder="1" applyAlignment="1">
      <alignment horizontal="left"/>
    </xf>
    <xf numFmtId="169" fontId="9" fillId="2" borderId="6" xfId="1" applyFont="1" applyFill="1" applyBorder="1" applyAlignment="1">
      <alignment horizontal="left"/>
    </xf>
    <xf numFmtId="169" fontId="1" fillId="2" borderId="6" xfId="1" applyFill="1" applyBorder="1" applyAlignment="1">
      <alignment horizontal="center"/>
    </xf>
    <xf numFmtId="169" fontId="9" fillId="2" borderId="6" xfId="1" applyFont="1" applyFill="1" applyBorder="1" applyAlignment="1">
      <alignment horizontal="center"/>
    </xf>
    <xf numFmtId="168" fontId="1" fillId="2" borderId="6" xfId="1" applyNumberFormat="1" applyFill="1" applyBorder="1" applyAlignment="1">
      <alignment horizontal="center"/>
    </xf>
    <xf numFmtId="169" fontId="8" fillId="2" borderId="5" xfId="1" applyFont="1" applyFill="1" applyBorder="1" applyAlignment="1">
      <alignment horizontal="center"/>
    </xf>
    <xf numFmtId="164" fontId="1" fillId="0" borderId="6" xfId="1" applyNumberFormat="1" applyBorder="1" applyAlignment="1">
      <alignment horizontal="left"/>
    </xf>
    <xf numFmtId="164" fontId="1" fillId="0" borderId="0" xfId="1" applyNumberFormat="1"/>
    <xf numFmtId="169" fontId="1" fillId="0" borderId="7" xfId="1" applyBorder="1" applyAlignment="1">
      <alignment horizontal="center" vertical="center"/>
    </xf>
    <xf numFmtId="167" fontId="1" fillId="2" borderId="1" xfId="1" applyNumberFormat="1" applyFill="1" applyBorder="1" applyAlignment="1" applyProtection="1">
      <alignment horizontal="center" vertical="center"/>
      <protection locked="0"/>
    </xf>
    <xf numFmtId="169" fontId="10" fillId="0" borderId="0" xfId="1" applyFont="1" applyAlignment="1">
      <alignment horizontal="center"/>
    </xf>
    <xf numFmtId="169" fontId="1" fillId="0" borderId="11" xfId="1" applyBorder="1" applyAlignment="1">
      <alignment horizontal="center" vertical="top"/>
    </xf>
    <xf numFmtId="169" fontId="1" fillId="0" borderId="1" xfId="1" applyBorder="1"/>
    <xf numFmtId="169" fontId="1" fillId="2" borderId="1" xfId="1" applyFill="1" applyBorder="1" applyAlignment="1" applyProtection="1">
      <alignment horizontal="center"/>
      <protection locked="0"/>
    </xf>
    <xf numFmtId="167" fontId="11" fillId="0" borderId="1" xfId="2" applyNumberFormat="1" applyFont="1" applyBorder="1" applyAlignment="1">
      <alignment horizontal="center"/>
    </xf>
    <xf numFmtId="169" fontId="1" fillId="5" borderId="1" xfId="1" applyFill="1" applyBorder="1"/>
    <xf numFmtId="169" fontId="1" fillId="6" borderId="1" xfId="1" applyFill="1" applyBorder="1"/>
    <xf numFmtId="169" fontId="1" fillId="2" borderId="1" xfId="1" applyFill="1" applyBorder="1" applyAlignment="1" applyProtection="1">
      <alignment horizontal="left"/>
      <protection locked="0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left"/>
    </xf>
    <xf numFmtId="169" fontId="8" fillId="0" borderId="6" xfId="1" applyFont="1" applyBorder="1" applyAlignment="1">
      <alignment horizontal="center"/>
    </xf>
    <xf numFmtId="169" fontId="8" fillId="0" borderId="14" xfId="1" applyFont="1" applyBorder="1" applyAlignment="1">
      <alignment horizontal="center"/>
    </xf>
    <xf numFmtId="169" fontId="8" fillId="0" borderId="12" xfId="1" applyFont="1" applyBorder="1" applyAlignment="1">
      <alignment horizontal="center"/>
    </xf>
    <xf numFmtId="169" fontId="8" fillId="0" borderId="15" xfId="1" applyFont="1" applyBorder="1" applyAlignment="1">
      <alignment horizontal="center"/>
    </xf>
    <xf numFmtId="169" fontId="4" fillId="7" borderId="1" xfId="8" applyFill="1" applyBorder="1"/>
    <xf numFmtId="166" fontId="4" fillId="7" borderId="1" xfId="8" applyNumberFormat="1" applyFill="1" applyBorder="1" applyAlignment="1">
      <alignment horizontal="center"/>
    </xf>
    <xf numFmtId="169" fontId="1" fillId="7" borderId="1" xfId="1" applyFill="1" applyBorder="1"/>
    <xf numFmtId="169" fontId="4" fillId="0" borderId="1" xfId="8" applyBorder="1"/>
    <xf numFmtId="166" fontId="4" fillId="0" borderId="1" xfId="8" applyNumberFormat="1" applyBorder="1" applyAlignment="1">
      <alignment horizontal="center"/>
    </xf>
    <xf numFmtId="169" fontId="1" fillId="4" borderId="1" xfId="1" applyFill="1" applyBorder="1"/>
    <xf numFmtId="169" fontId="9" fillId="0" borderId="0" xfId="1" applyFont="1"/>
    <xf numFmtId="166" fontId="1" fillId="0" borderId="0" xfId="1" applyNumberFormat="1"/>
    <xf numFmtId="169" fontId="9" fillId="7" borderId="1" xfId="1" applyFont="1" applyFill="1" applyBorder="1"/>
    <xf numFmtId="164" fontId="1" fillId="7" borderId="1" xfId="1" applyNumberFormat="1" applyFill="1" applyBorder="1" applyAlignment="1">
      <alignment horizontal="left"/>
    </xf>
    <xf numFmtId="169" fontId="4" fillId="4" borderId="0" xfId="8" applyFill="1"/>
    <xf numFmtId="166" fontId="1" fillId="4" borderId="0" xfId="1" applyNumberFormat="1" applyFill="1"/>
    <xf numFmtId="49" fontId="8" fillId="0" borderId="0" xfId="1" applyNumberFormat="1" applyFont="1" applyAlignment="1">
      <alignment horizontal="left"/>
    </xf>
    <xf numFmtId="164" fontId="1" fillId="7" borderId="1" xfId="1" applyNumberFormat="1" applyFill="1" applyBorder="1"/>
    <xf numFmtId="164" fontId="1" fillId="0" borderId="1" xfId="1" applyNumberFormat="1" applyBorder="1"/>
    <xf numFmtId="169" fontId="13" fillId="7" borderId="0" xfId="1" applyFont="1" applyFill="1"/>
    <xf numFmtId="166" fontId="1" fillId="7" borderId="1" xfId="1" applyNumberFormat="1" applyFill="1" applyBorder="1"/>
    <xf numFmtId="169" fontId="9" fillId="0" borderId="6" xfId="1" applyFont="1" applyBorder="1"/>
    <xf numFmtId="169" fontId="1" fillId="0" borderId="6" xfId="1" applyBorder="1"/>
    <xf numFmtId="166" fontId="1" fillId="0" borderId="6" xfId="1" applyNumberFormat="1" applyBorder="1"/>
    <xf numFmtId="169" fontId="9" fillId="0" borderId="16" xfId="1" applyFont="1" applyBorder="1"/>
    <xf numFmtId="169" fontId="1" fillId="0" borderId="16" xfId="1" applyBorder="1"/>
    <xf numFmtId="166" fontId="1" fillId="0" borderId="16" xfId="1" applyNumberFormat="1" applyBorder="1"/>
    <xf numFmtId="169" fontId="1" fillId="0" borderId="8" xfId="1" applyBorder="1"/>
    <xf numFmtId="169" fontId="9" fillId="0" borderId="1" xfId="1" applyFont="1" applyBorder="1"/>
    <xf numFmtId="166" fontId="1" fillId="0" borderId="1" xfId="1" applyNumberFormat="1" applyBorder="1"/>
    <xf numFmtId="169" fontId="8" fillId="0" borderId="1" xfId="1" applyFont="1" applyBorder="1"/>
    <xf numFmtId="169" fontId="9" fillId="7" borderId="8" xfId="1" applyFont="1" applyFill="1" applyBorder="1"/>
    <xf numFmtId="49" fontId="9" fillId="0" borderId="1" xfId="1" applyNumberFormat="1" applyFont="1" applyBorder="1" applyAlignment="1">
      <alignment horizontal="right"/>
    </xf>
    <xf numFmtId="169" fontId="9" fillId="4" borderId="1" xfId="1" applyFont="1" applyFill="1" applyBorder="1"/>
    <xf numFmtId="49" fontId="9" fillId="4" borderId="1" xfId="1" applyNumberFormat="1" applyFont="1" applyFill="1" applyBorder="1" applyAlignment="1">
      <alignment horizontal="right"/>
    </xf>
    <xf numFmtId="166" fontId="1" fillId="4" borderId="1" xfId="1" applyNumberFormat="1" applyFill="1" applyBorder="1"/>
    <xf numFmtId="166" fontId="8" fillId="0" borderId="1" xfId="1" applyNumberFormat="1" applyFont="1" applyBorder="1" applyAlignment="1">
      <alignment horizontal="left"/>
    </xf>
    <xf numFmtId="169" fontId="1" fillId="8" borderId="0" xfId="1" applyFill="1"/>
    <xf numFmtId="169" fontId="0" fillId="0" borderId="0" xfId="1" applyFont="1"/>
    <xf numFmtId="169" fontId="15" fillId="0" borderId="0" xfId="1" applyFont="1"/>
    <xf numFmtId="169" fontId="16" fillId="0" borderId="0" xfId="1" applyFont="1"/>
    <xf numFmtId="169" fontId="16" fillId="0" borderId="6" xfId="1" applyFont="1" applyBorder="1" applyAlignment="1">
      <alignment horizontal="center"/>
    </xf>
    <xf numFmtId="169" fontId="16" fillId="0" borderId="4" xfId="1" applyFont="1" applyBorder="1" applyAlignment="1">
      <alignment horizontal="center"/>
    </xf>
    <xf numFmtId="169" fontId="16" fillId="0" borderId="15" xfId="1" applyFont="1" applyBorder="1" applyAlignment="1">
      <alignment horizontal="center"/>
    </xf>
    <xf numFmtId="169" fontId="16" fillId="0" borderId="12" xfId="1" applyFont="1" applyBorder="1" applyAlignment="1">
      <alignment horizontal="center"/>
    </xf>
    <xf numFmtId="169" fontId="16" fillId="0" borderId="8" xfId="1" applyFont="1" applyBorder="1"/>
    <xf numFmtId="169" fontId="0" fillId="0" borderId="9" xfId="1" applyFont="1" applyBorder="1"/>
    <xf numFmtId="169" fontId="0" fillId="0" borderId="1" xfId="1" applyFont="1" applyBorder="1"/>
    <xf numFmtId="169" fontId="0" fillId="0" borderId="8" xfId="1" applyFont="1" applyBorder="1" applyAlignment="1">
      <alignment wrapText="1"/>
    </xf>
    <xf numFmtId="166" fontId="0" fillId="4" borderId="8" xfId="1" applyNumberFormat="1" applyFont="1" applyFill="1" applyBorder="1" applyAlignment="1">
      <alignment horizontal="center" vertical="center" wrapText="1"/>
    </xf>
    <xf numFmtId="169" fontId="16" fillId="4" borderId="9" xfId="1" applyFont="1" applyFill="1" applyBorder="1" applyAlignment="1">
      <alignment horizontal="center" wrapText="1"/>
    </xf>
    <xf numFmtId="169" fontId="16" fillId="0" borderId="1" xfId="1" applyFont="1" applyBorder="1" applyAlignment="1">
      <alignment horizontal="center" vertical="center"/>
    </xf>
    <xf numFmtId="166" fontId="0" fillId="0" borderId="8" xfId="1" applyNumberFormat="1" applyFont="1" applyBorder="1" applyAlignment="1">
      <alignment horizontal="center" vertical="center" wrapText="1"/>
    </xf>
    <xf numFmtId="169" fontId="0" fillId="0" borderId="8" xfId="1" applyFont="1" applyBorder="1" applyAlignment="1">
      <alignment horizontal="center" vertical="center" wrapText="1"/>
    </xf>
    <xf numFmtId="169" fontId="16" fillId="0" borderId="16" xfId="1" applyFont="1" applyBorder="1"/>
    <xf numFmtId="169" fontId="0" fillId="0" borderId="16" xfId="1" applyFont="1" applyBorder="1" applyAlignment="1">
      <alignment horizontal="center" vertical="center" wrapText="1"/>
    </xf>
    <xf numFmtId="169" fontId="0" fillId="4" borderId="16" xfId="1" applyFont="1" applyFill="1" applyBorder="1" applyAlignment="1">
      <alignment horizontal="center" vertical="center" wrapText="1"/>
    </xf>
    <xf numFmtId="169" fontId="16" fillId="4" borderId="17" xfId="1" applyFont="1" applyFill="1" applyBorder="1" applyAlignment="1">
      <alignment horizontal="center" wrapText="1"/>
    </xf>
    <xf numFmtId="169" fontId="0" fillId="4" borderId="3" xfId="1" applyFont="1" applyFill="1" applyBorder="1" applyAlignment="1">
      <alignment horizontal="center" wrapText="1"/>
    </xf>
    <xf numFmtId="169" fontId="0" fillId="0" borderId="1" xfId="1" applyFont="1" applyBorder="1" applyAlignment="1">
      <alignment wrapText="1"/>
    </xf>
    <xf numFmtId="169" fontId="16" fillId="4" borderId="3" xfId="1" applyFont="1" applyFill="1" applyBorder="1" applyAlignment="1">
      <alignment horizontal="center" wrapText="1"/>
    </xf>
    <xf numFmtId="169" fontId="16" fillId="0" borderId="1" xfId="1" applyFont="1" applyBorder="1" applyAlignment="1">
      <alignment wrapText="1"/>
    </xf>
    <xf numFmtId="169" fontId="16" fillId="0" borderId="1" xfId="1" applyFont="1" applyBorder="1" applyAlignment="1">
      <alignment horizontal="center" vertical="center" wrapText="1"/>
    </xf>
    <xf numFmtId="169" fontId="0" fillId="0" borderId="0" xfId="1" applyFont="1" applyAlignment="1">
      <alignment wrapText="1"/>
    </xf>
    <xf numFmtId="169" fontId="0" fillId="6" borderId="0" xfId="1" applyFont="1" applyFill="1"/>
    <xf numFmtId="169" fontId="17" fillId="7" borderId="0" xfId="1" applyFont="1" applyFill="1"/>
    <xf numFmtId="169" fontId="0" fillId="9" borderId="0" xfId="1" applyFont="1" applyFill="1"/>
    <xf numFmtId="169" fontId="1" fillId="0" borderId="3" xfId="1" applyBorder="1"/>
    <xf numFmtId="169" fontId="8" fillId="0" borderId="18" xfId="1" applyFont="1" applyBorder="1"/>
    <xf numFmtId="169" fontId="9" fillId="4" borderId="19" xfId="1" applyFont="1" applyFill="1" applyBorder="1"/>
    <xf numFmtId="169" fontId="8" fillId="4" borderId="19" xfId="1" applyFont="1" applyFill="1" applyBorder="1" applyAlignment="1">
      <alignment horizontal="center"/>
    </xf>
    <xf numFmtId="49" fontId="9" fillId="4" borderId="19" xfId="1" applyNumberFormat="1" applyFont="1" applyFill="1" applyBorder="1" applyAlignment="1">
      <alignment horizontal="center"/>
    </xf>
    <xf numFmtId="169" fontId="9" fillId="4" borderId="19" xfId="1" applyFont="1" applyFill="1" applyBorder="1" applyAlignment="1">
      <alignment horizontal="center"/>
    </xf>
    <xf numFmtId="169" fontId="9" fillId="4" borderId="20" xfId="1" applyFont="1" applyFill="1" applyBorder="1"/>
    <xf numFmtId="169" fontId="9" fillId="0" borderId="13" xfId="1" applyFont="1" applyBorder="1"/>
    <xf numFmtId="169" fontId="9" fillId="0" borderId="12" xfId="1" applyFont="1" applyBorder="1"/>
    <xf numFmtId="169" fontId="9" fillId="4" borderId="21" xfId="1" applyFont="1" applyFill="1" applyBorder="1" applyAlignment="1">
      <alignment wrapText="1"/>
    </xf>
    <xf numFmtId="169" fontId="9" fillId="4" borderId="8" xfId="1" applyFont="1" applyFill="1" applyBorder="1" applyAlignment="1">
      <alignment wrapText="1"/>
    </xf>
    <xf numFmtId="49" fontId="9" fillId="7" borderId="8" xfId="1" applyNumberFormat="1" applyFont="1" applyFill="1" applyBorder="1" applyAlignment="1">
      <alignment horizontal="center" wrapText="1"/>
    </xf>
    <xf numFmtId="49" fontId="9" fillId="4" borderId="8" xfId="1" applyNumberFormat="1" applyFont="1" applyFill="1" applyBorder="1" applyAlignment="1">
      <alignment horizontal="center" wrapText="1"/>
    </xf>
    <xf numFmtId="166" fontId="9" fillId="4" borderId="8" xfId="1" applyNumberFormat="1" applyFont="1" applyFill="1" applyBorder="1" applyAlignment="1">
      <alignment horizontal="center" wrapText="1"/>
    </xf>
    <xf numFmtId="169" fontId="8" fillId="4" borderId="9" xfId="1" applyFont="1" applyFill="1" applyBorder="1" applyAlignment="1">
      <alignment horizontal="center" wrapText="1"/>
    </xf>
    <xf numFmtId="169" fontId="9" fillId="0" borderId="3" xfId="1" applyFont="1" applyBorder="1" applyAlignment="1">
      <alignment horizontal="center"/>
    </xf>
    <xf numFmtId="164" fontId="9" fillId="4" borderId="8" xfId="1" applyNumberFormat="1" applyFont="1" applyFill="1" applyBorder="1" applyAlignment="1">
      <alignment horizontal="left" wrapText="1"/>
    </xf>
    <xf numFmtId="169" fontId="8" fillId="0" borderId="22" xfId="1" applyFont="1" applyBorder="1"/>
    <xf numFmtId="169" fontId="9" fillId="4" borderId="16" xfId="1" applyFont="1" applyFill="1" applyBorder="1" applyAlignment="1">
      <alignment wrapText="1"/>
    </xf>
    <xf numFmtId="49" fontId="9" fillId="4" borderId="16" xfId="1" applyNumberFormat="1" applyFont="1" applyFill="1" applyBorder="1" applyAlignment="1">
      <alignment horizontal="center" wrapText="1"/>
    </xf>
    <xf numFmtId="169" fontId="9" fillId="4" borderId="16" xfId="1" applyFont="1" applyFill="1" applyBorder="1" applyAlignment="1">
      <alignment horizontal="center" wrapText="1"/>
    </xf>
    <xf numFmtId="169" fontId="8" fillId="4" borderId="17" xfId="1" applyFont="1" applyFill="1" applyBorder="1" applyAlignment="1">
      <alignment horizontal="center" wrapText="1"/>
    </xf>
    <xf numFmtId="169" fontId="9" fillId="4" borderId="1" xfId="1" applyFont="1" applyFill="1" applyBorder="1" applyAlignment="1">
      <alignment wrapText="1"/>
    </xf>
    <xf numFmtId="49" fontId="9" fillId="7" borderId="1" xfId="1" applyNumberFormat="1" applyFont="1" applyFill="1" applyBorder="1" applyAlignment="1">
      <alignment horizontal="center" wrapText="1"/>
    </xf>
    <xf numFmtId="49" fontId="9" fillId="4" borderId="1" xfId="1" applyNumberFormat="1" applyFont="1" applyFill="1" applyBorder="1" applyAlignment="1">
      <alignment horizontal="center" wrapText="1"/>
    </xf>
    <xf numFmtId="169" fontId="9" fillId="4" borderId="1" xfId="1" applyFont="1" applyFill="1" applyBorder="1" applyAlignment="1">
      <alignment horizontal="center" wrapText="1"/>
    </xf>
    <xf numFmtId="169" fontId="8" fillId="4" borderId="3" xfId="1" applyFont="1" applyFill="1" applyBorder="1" applyAlignment="1">
      <alignment horizontal="center" wrapText="1"/>
    </xf>
    <xf numFmtId="166" fontId="9" fillId="4" borderId="1" xfId="1" applyNumberFormat="1" applyFont="1" applyFill="1" applyBorder="1" applyAlignment="1">
      <alignment horizontal="center" wrapText="1"/>
    </xf>
    <xf numFmtId="169" fontId="9" fillId="0" borderId="1" xfId="1" applyFont="1" applyBorder="1" applyAlignment="1">
      <alignment wrapText="1"/>
    </xf>
    <xf numFmtId="169" fontId="8" fillId="0" borderId="1" xfId="1" applyFont="1" applyBorder="1" applyAlignment="1">
      <alignment wrapText="1"/>
    </xf>
    <xf numFmtId="169" fontId="9" fillId="0" borderId="1" xfId="1" applyFont="1" applyBorder="1" applyAlignment="1">
      <alignment horizontal="center" wrapText="1"/>
    </xf>
    <xf numFmtId="169" fontId="18" fillId="0" borderId="0" xfId="1" applyFont="1" applyAlignment="1">
      <alignment wrapText="1"/>
    </xf>
    <xf numFmtId="166" fontId="9" fillId="4" borderId="1" xfId="1" applyNumberFormat="1" applyFont="1" applyFill="1" applyBorder="1" applyAlignment="1">
      <alignment wrapText="1"/>
    </xf>
    <xf numFmtId="49" fontId="9" fillId="4" borderId="1" xfId="1" applyNumberFormat="1" applyFont="1" applyFill="1" applyBorder="1" applyAlignment="1">
      <alignment wrapText="1"/>
    </xf>
    <xf numFmtId="169" fontId="9" fillId="0" borderId="3" xfId="1" applyFont="1" applyBorder="1"/>
    <xf numFmtId="169" fontId="18" fillId="4" borderId="1" xfId="1" applyFont="1" applyFill="1" applyBorder="1" applyAlignment="1">
      <alignment wrapText="1"/>
    </xf>
    <xf numFmtId="166" fontId="18" fillId="4" borderId="1" xfId="1" applyNumberFormat="1" applyFont="1" applyFill="1" applyBorder="1" applyAlignment="1">
      <alignment wrapText="1"/>
    </xf>
    <xf numFmtId="49" fontId="18" fillId="4" borderId="1" xfId="1" applyNumberFormat="1" applyFont="1" applyFill="1" applyBorder="1" applyAlignment="1">
      <alignment wrapText="1"/>
    </xf>
    <xf numFmtId="169" fontId="19" fillId="4" borderId="3" xfId="1" applyFont="1" applyFill="1" applyBorder="1" applyAlignment="1">
      <alignment horizontal="center" wrapText="1"/>
    </xf>
    <xf numFmtId="169" fontId="1" fillId="0" borderId="0" xfId="1" applyAlignment="1">
      <alignment horizontal="center"/>
    </xf>
    <xf numFmtId="169" fontId="8" fillId="0" borderId="23" xfId="1" applyFont="1" applyBorder="1"/>
    <xf numFmtId="169" fontId="1" fillId="0" borderId="23" xfId="1" applyBorder="1"/>
    <xf numFmtId="166" fontId="1" fillId="0" borderId="23" xfId="1" applyNumberFormat="1" applyBorder="1"/>
    <xf numFmtId="21" fontId="0" fillId="0" borderId="23" xfId="0" applyNumberFormat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164" fontId="1" fillId="7" borderId="23" xfId="1" applyNumberFormat="1" applyFill="1" applyBorder="1" applyAlignment="1">
      <alignment horizontal="left"/>
    </xf>
    <xf numFmtId="169" fontId="1" fillId="7" borderId="23" xfId="1" applyFill="1" applyBorder="1"/>
    <xf numFmtId="164" fontId="1" fillId="0" borderId="23" xfId="1" applyNumberFormat="1" applyBorder="1" applyAlignment="1">
      <alignment horizontal="left"/>
    </xf>
    <xf numFmtId="164" fontId="9" fillId="0" borderId="23" xfId="1" applyNumberFormat="1" applyFont="1" applyBorder="1"/>
    <xf numFmtId="169" fontId="4" fillId="0" borderId="23" xfId="8" applyBorder="1"/>
    <xf numFmtId="49" fontId="4" fillId="0" borderId="23" xfId="8" applyNumberFormat="1" applyBorder="1" applyAlignment="1">
      <alignment horizontal="center"/>
    </xf>
    <xf numFmtId="169" fontId="9" fillId="4" borderId="16" xfId="1" applyFont="1" applyFill="1" applyBorder="1"/>
    <xf numFmtId="169" fontId="1" fillId="4" borderId="16" xfId="1" applyFill="1" applyBorder="1"/>
    <xf numFmtId="169" fontId="9" fillId="0" borderId="23" xfId="1" applyFont="1" applyBorder="1"/>
    <xf numFmtId="49" fontId="8" fillId="0" borderId="6" xfId="1" applyNumberFormat="1" applyFont="1" applyBorder="1" applyAlignment="1">
      <alignment horizontal="left"/>
    </xf>
    <xf numFmtId="169" fontId="9" fillId="7" borderId="23" xfId="1" applyFont="1" applyFill="1" applyBorder="1"/>
    <xf numFmtId="49" fontId="9" fillId="0" borderId="23" xfId="1" applyNumberFormat="1" applyFont="1" applyBorder="1" applyAlignment="1">
      <alignment horizontal="right"/>
    </xf>
    <xf numFmtId="21" fontId="0" fillId="10" borderId="23" xfId="0" applyNumberFormat="1" applyFill="1" applyBorder="1" applyAlignment="1">
      <alignment horizontal="center"/>
    </xf>
    <xf numFmtId="169" fontId="16" fillId="0" borderId="3" xfId="1" applyFont="1" applyBorder="1" applyAlignment="1">
      <alignment horizontal="center" wrapText="1"/>
    </xf>
    <xf numFmtId="169" fontId="9" fillId="0" borderId="21" xfId="1" applyFont="1" applyBorder="1" applyAlignment="1">
      <alignment wrapText="1"/>
    </xf>
    <xf numFmtId="169" fontId="9" fillId="0" borderId="8" xfId="1" applyFont="1" applyBorder="1" applyAlignment="1">
      <alignment wrapText="1"/>
    </xf>
    <xf numFmtId="49" fontId="9" fillId="0" borderId="8" xfId="1" applyNumberFormat="1" applyFont="1" applyBorder="1" applyAlignment="1">
      <alignment horizontal="center" wrapText="1"/>
    </xf>
    <xf numFmtId="166" fontId="9" fillId="0" borderId="8" xfId="1" applyNumberFormat="1" applyFont="1" applyBorder="1" applyAlignment="1">
      <alignment horizontal="center" wrapText="1"/>
    </xf>
    <xf numFmtId="169" fontId="8" fillId="0" borderId="9" xfId="1" applyFont="1" applyBorder="1" applyAlignment="1">
      <alignment horizontal="center" wrapText="1"/>
    </xf>
    <xf numFmtId="164" fontId="9" fillId="0" borderId="8" xfId="1" applyNumberFormat="1" applyFont="1" applyBorder="1" applyAlignment="1">
      <alignment horizontal="left" wrapText="1"/>
    </xf>
    <xf numFmtId="166" fontId="9" fillId="0" borderId="1" xfId="1" applyNumberFormat="1" applyFont="1" applyBorder="1" applyAlignment="1">
      <alignment horizontal="center" wrapText="1"/>
    </xf>
    <xf numFmtId="49" fontId="9" fillId="0" borderId="1" xfId="1" applyNumberFormat="1" applyFont="1" applyBorder="1" applyAlignment="1">
      <alignment horizontal="center" wrapText="1"/>
    </xf>
    <xf numFmtId="169" fontId="8" fillId="0" borderId="3" xfId="1" applyFont="1" applyBorder="1" applyAlignment="1">
      <alignment horizontal="center" wrapText="1"/>
    </xf>
    <xf numFmtId="169" fontId="8" fillId="0" borderId="5" xfId="1" applyFont="1" applyBorder="1" applyAlignment="1">
      <alignment horizontal="center"/>
    </xf>
    <xf numFmtId="169" fontId="8" fillId="0" borderId="13" xfId="1" applyFont="1" applyBorder="1" applyAlignment="1">
      <alignment horizontal="center"/>
    </xf>
    <xf numFmtId="169" fontId="8" fillId="0" borderId="23" xfId="1" applyFont="1" applyBorder="1" applyAlignment="1">
      <alignment horizontal="center"/>
    </xf>
    <xf numFmtId="49" fontId="9" fillId="11" borderId="1" xfId="1" applyNumberFormat="1" applyFont="1" applyFill="1" applyBorder="1" applyAlignment="1">
      <alignment horizontal="center" wrapText="1"/>
    </xf>
    <xf numFmtId="169" fontId="1" fillId="0" borderId="26" xfId="1" applyBorder="1" applyAlignment="1">
      <alignment horizontal="center"/>
    </xf>
    <xf numFmtId="169" fontId="1" fillId="0" borderId="27" xfId="1" applyBorder="1" applyAlignment="1">
      <alignment horizontal="left"/>
    </xf>
    <xf numFmtId="169" fontId="1" fillId="0" borderId="28" xfId="1" applyBorder="1" applyAlignment="1">
      <alignment horizontal="center"/>
    </xf>
    <xf numFmtId="169" fontId="1" fillId="0" borderId="27" xfId="1" applyBorder="1" applyAlignment="1">
      <alignment horizontal="left" wrapText="1"/>
    </xf>
    <xf numFmtId="169" fontId="1" fillId="0" borderId="29" xfId="1" applyBorder="1" applyAlignment="1">
      <alignment horizontal="center"/>
    </xf>
    <xf numFmtId="164" fontId="1" fillId="2" borderId="27" xfId="1" applyNumberFormat="1" applyFill="1" applyBorder="1" applyAlignment="1">
      <alignment horizontal="left"/>
    </xf>
    <xf numFmtId="169" fontId="8" fillId="2" borderId="30" xfId="1" applyFont="1" applyFill="1" applyBorder="1" applyAlignment="1">
      <alignment horizontal="center"/>
    </xf>
    <xf numFmtId="164" fontId="9" fillId="2" borderId="27" xfId="1" applyNumberFormat="1" applyFont="1" applyFill="1" applyBorder="1" applyAlignment="1">
      <alignment horizontal="left"/>
    </xf>
    <xf numFmtId="164" fontId="1" fillId="4" borderId="27" xfId="1" applyNumberFormat="1" applyFill="1" applyBorder="1" applyAlignment="1">
      <alignment horizontal="left"/>
    </xf>
    <xf numFmtId="169" fontId="8" fillId="4" borderId="30" xfId="1" applyFont="1" applyFill="1" applyBorder="1" applyAlignment="1">
      <alignment horizontal="center"/>
    </xf>
    <xf numFmtId="164" fontId="1" fillId="0" borderId="27" xfId="1" applyNumberFormat="1" applyBorder="1" applyAlignment="1">
      <alignment horizontal="left"/>
    </xf>
    <xf numFmtId="169" fontId="8" fillId="0" borderId="28" xfId="1" applyFont="1" applyBorder="1" applyAlignment="1">
      <alignment horizontal="center"/>
    </xf>
    <xf numFmtId="169" fontId="8" fillId="2" borderId="29" xfId="1" applyFont="1" applyFill="1" applyBorder="1" applyAlignment="1">
      <alignment horizontal="center"/>
    </xf>
    <xf numFmtId="169" fontId="9" fillId="2" borderId="27" xfId="1" applyFont="1" applyFill="1" applyBorder="1" applyAlignment="1">
      <alignment horizontal="left"/>
    </xf>
    <xf numFmtId="169" fontId="9" fillId="2" borderId="28" xfId="1" applyFont="1" applyFill="1" applyBorder="1" applyAlignment="1">
      <alignment horizontal="left"/>
    </xf>
    <xf numFmtId="169" fontId="1" fillId="0" borderId="31" xfId="1" applyBorder="1"/>
    <xf numFmtId="169" fontId="1" fillId="0" borderId="32" xfId="1" applyBorder="1"/>
    <xf numFmtId="169" fontId="8" fillId="2" borderId="28" xfId="1" applyFont="1" applyFill="1" applyBorder="1" applyAlignment="1">
      <alignment horizontal="center"/>
    </xf>
    <xf numFmtId="164" fontId="1" fillId="2" borderId="33" xfId="1" applyNumberFormat="1" applyFill="1" applyBorder="1" applyAlignment="1">
      <alignment horizontal="left"/>
    </xf>
    <xf numFmtId="169" fontId="9" fillId="2" borderId="33" xfId="1" applyFont="1" applyFill="1" applyBorder="1" applyAlignment="1">
      <alignment horizontal="left"/>
    </xf>
    <xf numFmtId="169" fontId="9" fillId="2" borderId="29" xfId="1" applyFont="1" applyFill="1" applyBorder="1" applyAlignment="1">
      <alignment horizontal="left"/>
    </xf>
    <xf numFmtId="169" fontId="9" fillId="2" borderId="34" xfId="1" applyFont="1" applyFill="1" applyBorder="1" applyAlignment="1">
      <alignment horizontal="left"/>
    </xf>
    <xf numFmtId="169" fontId="9" fillId="2" borderId="35" xfId="1" applyFont="1" applyFill="1" applyBorder="1" applyAlignment="1">
      <alignment horizontal="left"/>
    </xf>
    <xf numFmtId="169" fontId="9" fillId="2" borderId="36" xfId="1" applyFont="1" applyFill="1" applyBorder="1" applyAlignment="1">
      <alignment horizontal="left"/>
    </xf>
    <xf numFmtId="169" fontId="1" fillId="0" borderId="15" xfId="1" applyBorder="1" applyAlignment="1">
      <alignment horizontal="left"/>
    </xf>
    <xf numFmtId="169" fontId="1" fillId="0" borderId="7" xfId="1" applyBorder="1" applyAlignment="1">
      <alignment horizontal="left"/>
    </xf>
    <xf numFmtId="167" fontId="11" fillId="0" borderId="0" xfId="2" applyNumberFormat="1" applyFont="1" applyAlignment="1">
      <alignment horizontal="center"/>
    </xf>
    <xf numFmtId="169" fontId="1" fillId="0" borderId="15" xfId="1" applyBorder="1" applyAlignment="1">
      <alignment horizontal="center"/>
    </xf>
    <xf numFmtId="169" fontId="1" fillId="0" borderId="7" xfId="1" applyBorder="1" applyAlignment="1">
      <alignment horizontal="center"/>
    </xf>
    <xf numFmtId="169" fontId="1" fillId="0" borderId="14" xfId="1" applyBorder="1" applyAlignment="1">
      <alignment horizontal="center"/>
    </xf>
    <xf numFmtId="169" fontId="8" fillId="0" borderId="7" xfId="1" applyFont="1" applyBorder="1" applyAlignment="1">
      <alignment horizontal="center"/>
    </xf>
    <xf numFmtId="169" fontId="8" fillId="2" borderId="14" xfId="1" applyFont="1" applyFill="1" applyBorder="1" applyAlignment="1">
      <alignment horizontal="center"/>
    </xf>
    <xf numFmtId="169" fontId="9" fillId="2" borderId="7" xfId="1" applyFont="1" applyFill="1" applyBorder="1" applyAlignment="1">
      <alignment horizontal="left"/>
    </xf>
    <xf numFmtId="169" fontId="8" fillId="2" borderId="7" xfId="1" applyFont="1" applyFill="1" applyBorder="1" applyAlignment="1">
      <alignment horizontal="center"/>
    </xf>
    <xf numFmtId="169" fontId="9" fillId="2" borderId="14" xfId="1" applyFont="1" applyFill="1" applyBorder="1" applyAlignment="1">
      <alignment horizontal="left"/>
    </xf>
    <xf numFmtId="169" fontId="1" fillId="0" borderId="33" xfId="1" applyBorder="1" applyAlignment="1">
      <alignment horizontal="left" wrapText="1"/>
    </xf>
    <xf numFmtId="164" fontId="1" fillId="2" borderId="38" xfId="1" applyNumberFormat="1" applyFill="1" applyBorder="1" applyAlignment="1">
      <alignment horizontal="left"/>
    </xf>
    <xf numFmtId="169" fontId="8" fillId="4" borderId="28" xfId="1" applyFont="1" applyFill="1" applyBorder="1" applyAlignment="1">
      <alignment horizontal="center"/>
    </xf>
    <xf numFmtId="169" fontId="8" fillId="3" borderId="7" xfId="1" applyFont="1" applyFill="1" applyBorder="1" applyAlignment="1">
      <alignment horizontal="center"/>
    </xf>
    <xf numFmtId="169" fontId="8" fillId="4" borderId="7" xfId="1" applyFont="1" applyFill="1" applyBorder="1" applyAlignment="1">
      <alignment horizontal="center"/>
    </xf>
    <xf numFmtId="169" fontId="1" fillId="5" borderId="0" xfId="1" applyFill="1" applyAlignment="1">
      <alignment horizontal="center"/>
    </xf>
    <xf numFmtId="0" fontId="0" fillId="6" borderId="0" xfId="0" applyFill="1"/>
    <xf numFmtId="169" fontId="1" fillId="6" borderId="0" xfId="1" applyFill="1" applyAlignment="1">
      <alignment horizontal="center"/>
    </xf>
    <xf numFmtId="169" fontId="1" fillId="2" borderId="0" xfId="1" applyFill="1" applyAlignment="1" applyProtection="1">
      <alignment horizontal="center"/>
      <protection locked="0"/>
    </xf>
    <xf numFmtId="169" fontId="8" fillId="0" borderId="37" xfId="1" applyFont="1" applyBorder="1" applyAlignment="1">
      <alignment horizontal="center"/>
    </xf>
    <xf numFmtId="169" fontId="8" fillId="0" borderId="0" xfId="1" applyFont="1" applyAlignment="1">
      <alignment horizontal="center"/>
    </xf>
    <xf numFmtId="169" fontId="9" fillId="0" borderId="7" xfId="1" applyFont="1" applyBorder="1" applyAlignment="1">
      <alignment horizontal="left"/>
    </xf>
    <xf numFmtId="169" fontId="9" fillId="0" borderId="14" xfId="1" applyFont="1" applyBorder="1" applyAlignment="1">
      <alignment horizontal="left"/>
    </xf>
    <xf numFmtId="169" fontId="1" fillId="0" borderId="1" xfId="1" applyBorder="1" applyAlignment="1" applyProtection="1">
      <alignment horizontal="center"/>
      <protection locked="0"/>
    </xf>
    <xf numFmtId="167" fontId="9" fillId="0" borderId="7" xfId="2" applyNumberFormat="1" applyFont="1" applyBorder="1" applyAlignment="1">
      <alignment horizontal="left"/>
    </xf>
    <xf numFmtId="167" fontId="1" fillId="0" borderId="14" xfId="2" applyNumberFormat="1" applyBorder="1" applyAlignment="1">
      <alignment horizontal="left"/>
    </xf>
    <xf numFmtId="169" fontId="1" fillId="0" borderId="0" xfId="1" applyAlignment="1" applyProtection="1">
      <alignment horizontal="center"/>
      <protection locked="0"/>
    </xf>
    <xf numFmtId="169" fontId="8" fillId="0" borderId="26" xfId="1" applyFont="1" applyBorder="1" applyAlignment="1">
      <alignment horizontal="center"/>
    </xf>
    <xf numFmtId="169" fontId="8" fillId="0" borderId="28" xfId="1" applyFont="1" applyBorder="1" applyAlignment="1">
      <alignment horizontal="left"/>
    </xf>
    <xf numFmtId="169" fontId="9" fillId="0" borderId="28" xfId="1" applyFont="1" applyBorder="1" applyAlignment="1">
      <alignment horizontal="center"/>
    </xf>
    <xf numFmtId="169" fontId="8" fillId="0" borderId="32" xfId="1" applyFont="1" applyBorder="1"/>
    <xf numFmtId="169" fontId="8" fillId="0" borderId="7" xfId="1" applyFont="1" applyBorder="1" applyAlignment="1">
      <alignment horizontal="left"/>
    </xf>
    <xf numFmtId="169" fontId="9" fillId="0" borderId="7" xfId="1" applyFont="1" applyBorder="1" applyAlignment="1">
      <alignment horizontal="center"/>
    </xf>
    <xf numFmtId="169" fontId="1" fillId="0" borderId="28" xfId="1" applyBorder="1" applyAlignment="1">
      <alignment horizontal="left"/>
    </xf>
    <xf numFmtId="169" fontId="20" fillId="0" borderId="1" xfId="1" applyFont="1" applyBorder="1"/>
    <xf numFmtId="169" fontId="9" fillId="0" borderId="28" xfId="1" applyFont="1" applyBorder="1" applyAlignment="1">
      <alignment horizontal="left"/>
    </xf>
    <xf numFmtId="169" fontId="1" fillId="0" borderId="42" xfId="1" applyBorder="1" applyAlignment="1">
      <alignment horizontal="center"/>
    </xf>
    <xf numFmtId="169" fontId="9" fillId="0" borderId="43" xfId="1" applyFont="1" applyBorder="1" applyAlignment="1">
      <alignment horizontal="left"/>
    </xf>
    <xf numFmtId="169" fontId="8" fillId="0" borderId="39" xfId="1" applyFont="1" applyBorder="1" applyAlignment="1">
      <alignment horizontal="center"/>
    </xf>
    <xf numFmtId="169" fontId="8" fillId="0" borderId="41" xfId="1" applyFont="1" applyBorder="1" applyAlignment="1">
      <alignment horizontal="center"/>
    </xf>
    <xf numFmtId="169" fontId="8" fillId="0" borderId="44" xfId="1" applyFont="1" applyBorder="1" applyAlignment="1">
      <alignment horizontal="center"/>
    </xf>
    <xf numFmtId="169" fontId="9" fillId="2" borderId="35" xfId="1" applyFont="1" applyFill="1" applyBorder="1" applyAlignment="1">
      <alignment horizontal="center"/>
    </xf>
    <xf numFmtId="169" fontId="1" fillId="0" borderId="3" xfId="1" applyBorder="1" applyAlignment="1">
      <alignment horizontal="center" wrapText="1"/>
    </xf>
    <xf numFmtId="169" fontId="1" fillId="0" borderId="1" xfId="1" applyBorder="1" applyAlignment="1">
      <alignment horizontal="center" wrapText="1"/>
    </xf>
    <xf numFmtId="9" fontId="1" fillId="0" borderId="0" xfId="1" applyNumberFormat="1" applyAlignment="1">
      <alignment horizontal="left"/>
    </xf>
    <xf numFmtId="169" fontId="1" fillId="12" borderId="1" xfId="1" applyFill="1" applyBorder="1" applyAlignment="1">
      <alignment horizontal="left"/>
    </xf>
    <xf numFmtId="164" fontId="1" fillId="10" borderId="1" xfId="1" applyNumberFormat="1" applyFill="1" applyBorder="1"/>
    <xf numFmtId="164" fontId="1" fillId="0" borderId="1" xfId="1" applyNumberFormat="1" applyFill="1" applyBorder="1"/>
    <xf numFmtId="166" fontId="4" fillId="0" borderId="3" xfId="8" applyNumberFormat="1" applyBorder="1" applyAlignment="1">
      <alignment horizontal="center"/>
    </xf>
    <xf numFmtId="169" fontId="1" fillId="0" borderId="11" xfId="1" applyBorder="1"/>
    <xf numFmtId="164" fontId="1" fillId="0" borderId="5" xfId="1" applyNumberFormat="1" applyBorder="1" applyAlignment="1">
      <alignment horizontal="left"/>
    </xf>
    <xf numFmtId="169" fontId="0" fillId="0" borderId="9" xfId="1" applyFont="1" applyBorder="1" applyAlignment="1">
      <alignment wrapText="1"/>
    </xf>
    <xf numFmtId="169" fontId="0" fillId="0" borderId="16" xfId="1" applyFont="1" applyBorder="1"/>
    <xf numFmtId="166" fontId="0" fillId="0" borderId="19" xfId="1" applyNumberFormat="1" applyFont="1" applyBorder="1" applyAlignment="1">
      <alignment horizontal="center" vertical="center" wrapText="1"/>
    </xf>
    <xf numFmtId="166" fontId="0" fillId="4" borderId="19" xfId="1" applyNumberFormat="1" applyFont="1" applyFill="1" applyBorder="1" applyAlignment="1">
      <alignment horizontal="center" vertical="center" wrapText="1"/>
    </xf>
    <xf numFmtId="166" fontId="0" fillId="4" borderId="23" xfId="1" applyNumberFormat="1" applyFont="1" applyFill="1" applyBorder="1" applyAlignment="1">
      <alignment horizontal="center" vertical="center" wrapText="1"/>
    </xf>
    <xf numFmtId="20" fontId="6" fillId="0" borderId="23" xfId="0" applyNumberFormat="1" applyFont="1" applyBorder="1" applyAlignment="1">
      <alignment horizontal="center" vertical="center"/>
    </xf>
    <xf numFmtId="45" fontId="0" fillId="7" borderId="1" xfId="1" applyNumberFormat="1" applyFont="1" applyFill="1" applyBorder="1" applyAlignment="1">
      <alignment horizontal="center" vertical="center" wrapText="1"/>
    </xf>
    <xf numFmtId="45" fontId="0" fillId="4" borderId="1" xfId="1" applyNumberFormat="1" applyFont="1" applyFill="1" applyBorder="1" applyAlignment="1">
      <alignment horizontal="center" vertical="center" wrapText="1"/>
    </xf>
    <xf numFmtId="45" fontId="0" fillId="0" borderId="1" xfId="1" applyNumberFormat="1" applyFont="1" applyBorder="1" applyAlignment="1">
      <alignment horizontal="center" vertical="center" wrapText="1"/>
    </xf>
    <xf numFmtId="45" fontId="0" fillId="9" borderId="1" xfId="1" applyNumberFormat="1" applyFont="1" applyFill="1" applyBorder="1" applyAlignment="1">
      <alignment horizontal="center" vertical="center" wrapText="1"/>
    </xf>
    <xf numFmtId="169" fontId="0" fillId="0" borderId="3" xfId="1" applyFont="1" applyBorder="1"/>
    <xf numFmtId="169" fontId="0" fillId="0" borderId="3" xfId="1" applyFont="1" applyBorder="1" applyAlignment="1">
      <alignment wrapText="1"/>
    </xf>
    <xf numFmtId="45" fontId="0" fillId="7" borderId="11" xfId="1" applyNumberFormat="1" applyFont="1" applyFill="1" applyBorder="1" applyAlignment="1">
      <alignment horizontal="center" vertical="center" wrapText="1"/>
    </xf>
    <xf numFmtId="45" fontId="0" fillId="0" borderId="12" xfId="1" applyNumberFormat="1" applyFont="1" applyBorder="1" applyAlignment="1">
      <alignment horizontal="center" vertical="center" wrapText="1"/>
    </xf>
    <xf numFmtId="45" fontId="0" fillId="4" borderId="12" xfId="1" applyNumberFormat="1" applyFont="1" applyFill="1" applyBorder="1" applyAlignment="1">
      <alignment horizontal="center" vertical="center" wrapText="1"/>
    </xf>
    <xf numFmtId="45" fontId="0" fillId="0" borderId="11" xfId="1" applyNumberFormat="1" applyFont="1" applyFill="1" applyBorder="1" applyAlignment="1">
      <alignment horizontal="center" vertical="center" wrapText="1"/>
    </xf>
    <xf numFmtId="12" fontId="15" fillId="0" borderId="0" xfId="1" applyNumberFormat="1" applyFont="1"/>
    <xf numFmtId="12" fontId="0" fillId="0" borderId="0" xfId="1" applyNumberFormat="1" applyFont="1"/>
    <xf numFmtId="12" fontId="16" fillId="0" borderId="15" xfId="1" applyNumberFormat="1" applyFont="1" applyBorder="1" applyAlignment="1">
      <alignment horizontal="center"/>
    </xf>
    <xf numFmtId="12" fontId="0" fillId="0" borderId="8" xfId="1" applyNumberFormat="1" applyFont="1" applyBorder="1"/>
    <xf numFmtId="12" fontId="0" fillId="4" borderId="45" xfId="1" applyNumberFormat="1" applyFont="1" applyFill="1" applyBorder="1" applyAlignment="1">
      <alignment horizontal="center" vertical="center" wrapText="1"/>
    </xf>
    <xf numFmtId="12" fontId="0" fillId="4" borderId="8" xfId="1" applyNumberFormat="1" applyFont="1" applyFill="1" applyBorder="1" applyAlignment="1">
      <alignment horizontal="center" vertical="center" wrapText="1"/>
    </xf>
    <xf numFmtId="12" fontId="0" fillId="4" borderId="16" xfId="1" applyNumberFormat="1" applyFont="1" applyFill="1" applyBorder="1" applyAlignment="1">
      <alignment horizontal="center" vertical="center" wrapText="1"/>
    </xf>
    <xf numFmtId="12" fontId="0" fillId="4" borderId="1" xfId="1" applyNumberFormat="1" applyFont="1" applyFill="1" applyBorder="1" applyAlignment="1">
      <alignment horizontal="center" vertical="center" wrapText="1"/>
    </xf>
    <xf numFmtId="169" fontId="8" fillId="2" borderId="3" xfId="1" applyFont="1" applyFill="1" applyBorder="1" applyAlignment="1">
      <alignment horizontal="center" vertical="center"/>
    </xf>
    <xf numFmtId="169" fontId="8" fillId="2" borderId="28" xfId="1" applyFont="1" applyFill="1" applyBorder="1" applyAlignment="1">
      <alignment horizontal="center" vertical="center"/>
    </xf>
    <xf numFmtId="45" fontId="1" fillId="2" borderId="27" xfId="1" applyNumberFormat="1" applyFill="1" applyBorder="1" applyAlignment="1">
      <alignment horizontal="center" vertical="center"/>
    </xf>
    <xf numFmtId="45" fontId="1" fillId="4" borderId="27" xfId="1" applyNumberFormat="1" applyFill="1" applyBorder="1" applyAlignment="1">
      <alignment horizontal="center" vertical="center"/>
    </xf>
    <xf numFmtId="45" fontId="1" fillId="0" borderId="27" xfId="1" applyNumberFormat="1" applyBorder="1" applyAlignment="1">
      <alignment horizontal="center" vertical="center"/>
    </xf>
    <xf numFmtId="45" fontId="1" fillId="0" borderId="31" xfId="1" applyNumberFormat="1" applyBorder="1" applyAlignment="1">
      <alignment horizontal="center" vertical="center"/>
    </xf>
    <xf numFmtId="45" fontId="1" fillId="2" borderId="33" xfId="1" applyNumberFormat="1" applyFill="1" applyBorder="1" applyAlignment="1">
      <alignment horizontal="center" vertical="center"/>
    </xf>
    <xf numFmtId="45" fontId="9" fillId="2" borderId="33" xfId="1" applyNumberFormat="1" applyFont="1" applyFill="1" applyBorder="1" applyAlignment="1">
      <alignment horizontal="center" vertical="center"/>
    </xf>
    <xf numFmtId="45" fontId="9" fillId="2" borderId="34" xfId="1" applyNumberFormat="1" applyFont="1" applyFill="1" applyBorder="1" applyAlignment="1">
      <alignment horizontal="center" vertical="center"/>
    </xf>
    <xf numFmtId="169" fontId="9" fillId="2" borderId="35" xfId="1" applyFont="1" applyFill="1" applyBorder="1" applyAlignment="1">
      <alignment horizontal="center" vertical="center"/>
    </xf>
    <xf numFmtId="169" fontId="9" fillId="2" borderId="36" xfId="1" applyFont="1" applyFill="1" applyBorder="1" applyAlignment="1">
      <alignment horizontal="center" vertical="center"/>
    </xf>
    <xf numFmtId="45" fontId="9" fillId="4" borderId="8" xfId="1" applyNumberFormat="1" applyFont="1" applyFill="1" applyBorder="1" applyAlignment="1">
      <alignment horizontal="center" wrapText="1"/>
    </xf>
    <xf numFmtId="45" fontId="1" fillId="0" borderId="27" xfId="1" applyNumberFormat="1" applyFill="1" applyBorder="1" applyAlignment="1">
      <alignment horizontal="center" vertical="center"/>
    </xf>
    <xf numFmtId="45" fontId="1" fillId="10" borderId="27" xfId="1" applyNumberFormat="1" applyFill="1" applyBorder="1" applyAlignment="1">
      <alignment horizontal="center" vertical="center"/>
    </xf>
    <xf numFmtId="169" fontId="9" fillId="0" borderId="1" xfId="1" applyFont="1" applyFill="1" applyBorder="1" applyAlignment="1">
      <alignment horizontal="left"/>
    </xf>
    <xf numFmtId="169" fontId="9" fillId="0" borderId="1" xfId="1" applyFont="1" applyFill="1" applyBorder="1" applyAlignment="1">
      <alignment wrapText="1"/>
    </xf>
    <xf numFmtId="169" fontId="1" fillId="0" borderId="1" xfId="1" applyFill="1" applyBorder="1" applyAlignment="1">
      <alignment horizontal="left"/>
    </xf>
    <xf numFmtId="45" fontId="9" fillId="0" borderId="8" xfId="1" applyNumberFormat="1" applyFont="1" applyBorder="1" applyAlignment="1">
      <alignment horizontal="center" wrapText="1"/>
    </xf>
    <xf numFmtId="45" fontId="9" fillId="4" borderId="16" xfId="1" applyNumberFormat="1" applyFont="1" applyFill="1" applyBorder="1" applyAlignment="1">
      <alignment horizontal="center" wrapText="1"/>
    </xf>
    <xf numFmtId="45" fontId="9" fillId="4" borderId="1" xfId="1" applyNumberFormat="1" applyFont="1" applyFill="1" applyBorder="1" applyAlignment="1">
      <alignment horizontal="center" wrapText="1"/>
    </xf>
    <xf numFmtId="45" fontId="9" fillId="7" borderId="1" xfId="1" applyNumberFormat="1" applyFont="1" applyFill="1" applyBorder="1" applyAlignment="1">
      <alignment horizontal="center" wrapText="1"/>
    </xf>
    <xf numFmtId="45" fontId="9" fillId="4" borderId="1" xfId="1" applyNumberFormat="1" applyFont="1" applyFill="1" applyBorder="1" applyAlignment="1">
      <alignment wrapText="1"/>
    </xf>
    <xf numFmtId="45" fontId="18" fillId="4" borderId="1" xfId="1" applyNumberFormat="1" applyFont="1" applyFill="1" applyBorder="1" applyAlignment="1">
      <alignment wrapText="1"/>
    </xf>
    <xf numFmtId="169" fontId="9" fillId="0" borderId="6" xfId="1" applyFont="1" applyFill="1" applyBorder="1" applyAlignment="1">
      <alignment horizontal="left"/>
    </xf>
    <xf numFmtId="166" fontId="9" fillId="0" borderId="1" xfId="1" applyNumberFormat="1" applyFont="1" applyFill="1" applyBorder="1" applyAlignment="1">
      <alignment horizontal="center" wrapText="1"/>
    </xf>
    <xf numFmtId="45" fontId="9" fillId="0" borderId="1" xfId="1" applyNumberFormat="1" applyFont="1" applyFill="1" applyBorder="1" applyAlignment="1">
      <alignment horizontal="center" wrapText="1"/>
    </xf>
    <xf numFmtId="45" fontId="1" fillId="0" borderId="1" xfId="1" applyNumberFormat="1" applyBorder="1" applyAlignment="1">
      <alignment horizontal="center" vertical="center"/>
    </xf>
    <xf numFmtId="45" fontId="1" fillId="10" borderId="1" xfId="1" applyNumberFormat="1" applyFill="1" applyBorder="1" applyAlignment="1">
      <alignment horizontal="center" vertical="center"/>
    </xf>
    <xf numFmtId="169" fontId="8" fillId="0" borderId="5" xfId="1" applyFont="1" applyBorder="1" applyAlignment="1">
      <alignment horizontal="center"/>
    </xf>
    <xf numFmtId="169" fontId="8" fillId="2" borderId="0" xfId="1" applyFont="1" applyFill="1" applyBorder="1" applyAlignment="1">
      <alignment horizontal="center"/>
    </xf>
    <xf numFmtId="169" fontId="8" fillId="2" borderId="32" xfId="1" applyFont="1" applyFill="1" applyBorder="1" applyAlignment="1">
      <alignment horizontal="center"/>
    </xf>
    <xf numFmtId="164" fontId="1" fillId="0" borderId="12" xfId="1" applyNumberFormat="1" applyBorder="1" applyAlignment="1">
      <alignment horizontal="left"/>
    </xf>
    <xf numFmtId="169" fontId="9" fillId="2" borderId="0" xfId="1" applyFont="1" applyFill="1" applyBorder="1" applyAlignment="1">
      <alignment horizontal="center"/>
    </xf>
    <xf numFmtId="167" fontId="1" fillId="0" borderId="0" xfId="2" applyNumberFormat="1" applyBorder="1" applyAlignment="1">
      <alignment horizontal="left"/>
    </xf>
    <xf numFmtId="164" fontId="1" fillId="2" borderId="31" xfId="1" applyNumberFormat="1" applyFill="1" applyBorder="1" applyAlignment="1">
      <alignment horizontal="left"/>
    </xf>
    <xf numFmtId="164" fontId="1" fillId="0" borderId="0" xfId="1" applyNumberFormat="1" applyBorder="1" applyAlignment="1">
      <alignment horizontal="left"/>
    </xf>
    <xf numFmtId="169" fontId="9" fillId="2" borderId="0" xfId="1" applyFont="1" applyFill="1" applyBorder="1" applyAlignment="1">
      <alignment horizontal="left"/>
    </xf>
    <xf numFmtId="169" fontId="9" fillId="2" borderId="32" xfId="1" applyFont="1" applyFill="1" applyBorder="1" applyAlignment="1">
      <alignment horizontal="left"/>
    </xf>
    <xf numFmtId="169" fontId="9" fillId="0" borderId="0" xfId="1" applyFont="1" applyBorder="1" applyAlignment="1">
      <alignment horizontal="left"/>
    </xf>
    <xf numFmtId="169" fontId="9" fillId="2" borderId="31" xfId="1" applyFont="1" applyFill="1" applyBorder="1" applyAlignment="1">
      <alignment horizontal="left"/>
    </xf>
    <xf numFmtId="168" fontId="1" fillId="2" borderId="0" xfId="1" applyNumberFormat="1" applyFill="1" applyBorder="1" applyAlignment="1">
      <alignment horizontal="center"/>
    </xf>
    <xf numFmtId="169" fontId="8" fillId="0" borderId="40" xfId="1" applyFont="1" applyBorder="1" applyAlignment="1">
      <alignment horizontal="center"/>
    </xf>
    <xf numFmtId="169" fontId="1" fillId="0" borderId="23" xfId="1" applyBorder="1" applyAlignment="1">
      <alignment horizontal="center"/>
    </xf>
    <xf numFmtId="169" fontId="1" fillId="4" borderId="23" xfId="1" applyFill="1" applyBorder="1" applyAlignment="1">
      <alignment horizontal="center"/>
    </xf>
    <xf numFmtId="169" fontId="6" fillId="0" borderId="0" xfId="1" applyFont="1" applyAlignment="1">
      <alignment horizontal="center" vertical="center"/>
    </xf>
    <xf numFmtId="169" fontId="1" fillId="0" borderId="0" xfId="1" applyAlignment="1">
      <alignment horizontal="center" vertical="center"/>
    </xf>
    <xf numFmtId="169" fontId="20" fillId="0" borderId="46" xfId="1" applyFont="1" applyBorder="1" applyAlignment="1">
      <alignment horizontal="center" vertical="center"/>
    </xf>
    <xf numFmtId="169" fontId="1" fillId="0" borderId="46" xfId="1" applyBorder="1" applyAlignment="1">
      <alignment horizontal="center" vertical="center"/>
    </xf>
    <xf numFmtId="169" fontId="6" fillId="0" borderId="23" xfId="1" applyFont="1" applyBorder="1" applyAlignment="1">
      <alignment horizontal="center"/>
    </xf>
    <xf numFmtId="169" fontId="9" fillId="2" borderId="28" xfId="1" applyFont="1" applyFill="1" applyBorder="1" applyAlignment="1">
      <alignment horizontal="center"/>
    </xf>
    <xf numFmtId="169" fontId="8" fillId="2" borderId="16" xfId="1" applyFont="1" applyFill="1" applyBorder="1" applyAlignment="1">
      <alignment horizontal="center"/>
    </xf>
    <xf numFmtId="169" fontId="8" fillId="2" borderId="47" xfId="1" applyFont="1" applyFill="1" applyBorder="1" applyAlignment="1">
      <alignment horizontal="center"/>
    </xf>
    <xf numFmtId="169" fontId="8" fillId="0" borderId="48" xfId="1" applyFont="1" applyBorder="1" applyAlignment="1">
      <alignment horizontal="center"/>
    </xf>
    <xf numFmtId="169" fontId="8" fillId="2" borderId="23" xfId="1" applyFont="1" applyFill="1" applyBorder="1" applyAlignment="1"/>
    <xf numFmtId="169" fontId="9" fillId="2" borderId="6" xfId="1" applyFont="1" applyFill="1" applyBorder="1" applyAlignment="1">
      <alignment horizontal="center" vertical="center"/>
    </xf>
    <xf numFmtId="169" fontId="9" fillId="2" borderId="29" xfId="1" applyFont="1" applyFill="1" applyBorder="1" applyAlignment="1">
      <alignment horizontal="center" vertical="center"/>
    </xf>
    <xf numFmtId="169" fontId="9" fillId="2" borderId="29" xfId="1" applyFont="1" applyFill="1" applyBorder="1" applyAlignment="1">
      <alignment horizontal="center"/>
    </xf>
    <xf numFmtId="45" fontId="1" fillId="2" borderId="23" xfId="1" applyNumberFormat="1" applyFill="1" applyBorder="1" applyAlignment="1">
      <alignment horizontal="center" vertical="center"/>
    </xf>
    <xf numFmtId="169" fontId="9" fillId="2" borderId="23" xfId="1" applyFont="1" applyFill="1" applyBorder="1" applyAlignment="1">
      <alignment horizontal="left"/>
    </xf>
    <xf numFmtId="169" fontId="9" fillId="2" borderId="23" xfId="1" applyFont="1" applyFill="1" applyBorder="1" applyAlignment="1">
      <alignment horizontal="center" vertical="center"/>
    </xf>
    <xf numFmtId="169" fontId="9" fillId="0" borderId="23" xfId="1" applyFont="1" applyBorder="1" applyAlignment="1">
      <alignment horizontal="left"/>
    </xf>
    <xf numFmtId="169" fontId="9" fillId="2" borderId="23" xfId="1" applyFont="1" applyFill="1" applyBorder="1" applyAlignment="1">
      <alignment horizontal="center"/>
    </xf>
    <xf numFmtId="164" fontId="1" fillId="2" borderId="27" xfId="1" applyNumberFormat="1" applyFill="1" applyBorder="1" applyAlignment="1">
      <alignment horizontal="center"/>
    </xf>
    <xf numFmtId="169" fontId="9" fillId="2" borderId="36" xfId="1" applyFont="1" applyFill="1" applyBorder="1" applyAlignment="1">
      <alignment horizontal="center"/>
    </xf>
    <xf numFmtId="169" fontId="1" fillId="0" borderId="41" xfId="1" applyBorder="1" applyAlignment="1">
      <alignment horizontal="center"/>
    </xf>
    <xf numFmtId="169" fontId="1" fillId="0" borderId="11" xfId="1" applyBorder="1" applyAlignment="1">
      <alignment horizontal="center"/>
    </xf>
    <xf numFmtId="169" fontId="1" fillId="0" borderId="27" xfId="1" applyBorder="1" applyAlignment="1">
      <alignment horizontal="center"/>
    </xf>
    <xf numFmtId="169" fontId="1" fillId="0" borderId="1" xfId="1" applyBorder="1" applyAlignment="1">
      <alignment horizontal="center"/>
    </xf>
    <xf numFmtId="169" fontId="1" fillId="0" borderId="3" xfId="1" applyBorder="1" applyAlignment="1">
      <alignment horizontal="center"/>
    </xf>
    <xf numFmtId="169" fontId="1" fillId="6" borderId="1" xfId="1" applyFill="1" applyBorder="1" applyAlignment="1">
      <alignment horizontal="center"/>
    </xf>
    <xf numFmtId="169" fontId="1" fillId="0" borderId="1" xfId="1" applyBorder="1" applyAlignment="1">
      <alignment horizontal="center" vertical="center"/>
    </xf>
    <xf numFmtId="169" fontId="1" fillId="0" borderId="1" xfId="1" applyBorder="1" applyAlignment="1">
      <alignment horizontal="center" vertical="top"/>
    </xf>
    <xf numFmtId="0" fontId="0" fillId="0" borderId="1" xfId="0" applyBorder="1"/>
    <xf numFmtId="169" fontId="1" fillId="5" borderId="1" xfId="1" applyFill="1" applyBorder="1" applyAlignment="1">
      <alignment horizontal="center"/>
    </xf>
    <xf numFmtId="0" fontId="0" fillId="6" borderId="1" xfId="0" applyFill="1" applyBorder="1"/>
    <xf numFmtId="169" fontId="1" fillId="0" borderId="39" xfId="1" applyBorder="1" applyAlignment="1">
      <alignment horizontal="center"/>
    </xf>
    <xf numFmtId="169" fontId="1" fillId="0" borderId="40" xfId="1" applyBorder="1" applyAlignment="1">
      <alignment horizontal="center"/>
    </xf>
    <xf numFmtId="169" fontId="8" fillId="0" borderId="1" xfId="1" applyFont="1" applyBorder="1" applyAlignment="1">
      <alignment horizontal="left"/>
    </xf>
    <xf numFmtId="169" fontId="8" fillId="0" borderId="28" xfId="1" applyFont="1" applyBorder="1" applyAlignment="1">
      <alignment horizontal="left"/>
    </xf>
    <xf numFmtId="169" fontId="1" fillId="0" borderId="1" xfId="1" applyBorder="1" applyAlignment="1">
      <alignment horizontal="left"/>
    </xf>
    <xf numFmtId="169" fontId="1" fillId="0" borderId="27" xfId="1" applyBorder="1" applyAlignment="1">
      <alignment horizontal="left"/>
    </xf>
    <xf numFmtId="169" fontId="20" fillId="0" borderId="1" xfId="1" applyFont="1" applyBorder="1" applyAlignment="1">
      <alignment horizontal="left"/>
    </xf>
    <xf numFmtId="169" fontId="20" fillId="0" borderId="28" xfId="1" applyFont="1" applyBorder="1" applyAlignment="1">
      <alignment horizontal="left"/>
    </xf>
    <xf numFmtId="169" fontId="1" fillId="0" borderId="24" xfId="1" applyBorder="1" applyAlignment="1">
      <alignment horizontal="center"/>
    </xf>
    <xf numFmtId="169" fontId="1" fillId="0" borderId="25" xfId="1" applyBorder="1" applyAlignment="1">
      <alignment horizontal="center"/>
    </xf>
    <xf numFmtId="169" fontId="1" fillId="0" borderId="26" xfId="1" applyBorder="1" applyAlignment="1">
      <alignment horizontal="center"/>
    </xf>
    <xf numFmtId="169" fontId="1" fillId="0" borderId="1" xfId="1" applyBorder="1" applyAlignment="1">
      <alignment horizontal="left" vertical="top"/>
    </xf>
    <xf numFmtId="169" fontId="1" fillId="0" borderId="2" xfId="1" applyBorder="1" applyAlignment="1">
      <alignment horizontal="left"/>
    </xf>
    <xf numFmtId="169" fontId="1" fillId="0" borderId="3" xfId="1" applyBorder="1" applyAlignment="1">
      <alignment horizontal="left"/>
    </xf>
    <xf numFmtId="169" fontId="12" fillId="0" borderId="0" xfId="1" applyFont="1" applyAlignment="1">
      <alignment horizontal="center"/>
    </xf>
    <xf numFmtId="169" fontId="8" fillId="0" borderId="6" xfId="1" applyFont="1" applyBorder="1" applyAlignment="1">
      <alignment horizontal="center"/>
    </xf>
    <xf numFmtId="169" fontId="14" fillId="0" borderId="0" xfId="1" applyFont="1" applyAlignment="1">
      <alignment horizontal="center"/>
    </xf>
    <xf numFmtId="169" fontId="0" fillId="0" borderId="0" xfId="1" applyFont="1" applyAlignment="1">
      <alignment horizontal="left"/>
    </xf>
    <xf numFmtId="165" fontId="0" fillId="0" borderId="0" xfId="1" applyNumberFormat="1" applyFont="1" applyAlignment="1">
      <alignment horizontal="left"/>
    </xf>
    <xf numFmtId="166" fontId="0" fillId="0" borderId="0" xfId="1" applyNumberFormat="1" applyFont="1" applyAlignment="1">
      <alignment horizontal="left"/>
    </xf>
    <xf numFmtId="169" fontId="16" fillId="0" borderId="6" xfId="1" applyFont="1" applyBorder="1" applyAlignment="1">
      <alignment horizontal="center"/>
    </xf>
    <xf numFmtId="169" fontId="1" fillId="0" borderId="0" xfId="1" applyAlignment="1">
      <alignment horizontal="center"/>
    </xf>
    <xf numFmtId="165" fontId="1" fillId="0" borderId="0" xfId="1" applyNumberFormat="1" applyAlignment="1">
      <alignment horizontal="center"/>
    </xf>
    <xf numFmtId="166" fontId="1" fillId="0" borderId="0" xfId="1" applyNumberFormat="1" applyAlignment="1">
      <alignment horizontal="center"/>
    </xf>
    <xf numFmtId="169" fontId="8" fillId="0" borderId="5" xfId="1" applyFont="1" applyBorder="1" applyAlignment="1">
      <alignment horizontal="center"/>
    </xf>
    <xf numFmtId="0" fontId="0" fillId="0" borderId="0" xfId="0" applyAlignment="1"/>
    <xf numFmtId="169" fontId="8" fillId="0" borderId="14" xfId="1" applyFont="1" applyBorder="1" applyAlignment="1">
      <alignment horizontal="center"/>
    </xf>
    <xf numFmtId="169" fontId="8" fillId="0" borderId="46" xfId="1" applyFont="1" applyBorder="1" applyAlignment="1">
      <alignment horizontal="center"/>
    </xf>
    <xf numFmtId="169" fontId="22" fillId="0" borderId="23" xfId="1" applyFont="1" applyBorder="1" applyAlignment="1">
      <alignment horizontal="center"/>
    </xf>
  </cellXfs>
  <cellStyles count="9">
    <cellStyle name="Excel Built-in Normal" xfId="1"/>
    <cellStyle name="Excel Built-in Percent" xfId="2"/>
    <cellStyle name="Heading" xfId="3"/>
    <cellStyle name="Heading1" xfId="4"/>
    <cellStyle name="Komma 2" xfId="5"/>
    <cellStyle name="Result" xfId="6"/>
    <cellStyle name="Result2" xfId="7"/>
    <cellStyle name="Standard" xfId="0" builtinId="0" customBuiltin="1"/>
    <cellStyle name="Standard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T138"/>
  <sheetViews>
    <sheetView tabSelected="1" topLeftCell="A8" workbookViewId="0">
      <pane xSplit="5" ySplit="4" topLeftCell="AT12" activePane="bottomRight" state="frozen"/>
      <selection activeCell="A8" sqref="A8"/>
      <selection pane="topRight" activeCell="F8" sqref="F8"/>
      <selection pane="bottomLeft" activeCell="A12" sqref="A12"/>
      <selection pane="bottomRight" activeCell="AW1" sqref="AW1"/>
    </sheetView>
  </sheetViews>
  <sheetFormatPr baseColWidth="10" defaultColWidth="9" defaultRowHeight="14"/>
  <cols>
    <col min="1" max="1" width="15.08203125" style="5" customWidth="1"/>
    <col min="2" max="2" width="8.08203125" style="5" customWidth="1"/>
    <col min="3" max="3" width="7.58203125" style="5" customWidth="1"/>
    <col min="4" max="4" width="6.58203125" style="5" customWidth="1"/>
    <col min="5" max="5" width="6.33203125" style="5" customWidth="1"/>
    <col min="6" max="6" width="1.75" style="5" customWidth="1"/>
    <col min="7" max="7" width="10.33203125" style="5" customWidth="1"/>
    <col min="8" max="8" width="6.83203125" style="5" customWidth="1"/>
    <col min="9" max="9" width="11.83203125" style="5" customWidth="1"/>
    <col min="10" max="10" width="9" style="5" customWidth="1"/>
    <col min="11" max="11" width="7.5" style="5" customWidth="1"/>
    <col min="12" max="12" width="0.75" style="5" customWidth="1"/>
    <col min="13" max="13" width="10.5" style="5" customWidth="1"/>
    <col min="14" max="14" width="6.83203125" style="5" customWidth="1"/>
    <col min="15" max="15" width="12" style="5" customWidth="1"/>
    <col min="16" max="16" width="8.83203125" style="5" customWidth="1"/>
    <col min="17" max="17" width="7.5" style="5" customWidth="1"/>
    <col min="18" max="18" width="8.203125E-2" style="5" hidden="1" customWidth="1"/>
    <col min="19" max="19" width="0.83203125" style="5" customWidth="1"/>
    <col min="20" max="20" width="9.75" style="5" customWidth="1"/>
    <col min="21" max="21" width="6.83203125" style="5" customWidth="1"/>
    <col min="22" max="22" width="13.33203125" style="5" customWidth="1"/>
    <col min="23" max="23" width="8.83203125" style="5" customWidth="1"/>
    <col min="24" max="24" width="6.83203125" style="5" customWidth="1"/>
    <col min="25" max="25" width="0.83203125" style="5" customWidth="1"/>
    <col min="26" max="26" width="10" style="5" customWidth="1"/>
    <col min="27" max="27" width="6.83203125" style="5" customWidth="1"/>
    <col min="28" max="28" width="12.25" style="5" customWidth="1"/>
    <col min="29" max="29" width="10" style="5" customWidth="1"/>
    <col min="30" max="30" width="6.83203125" style="7" customWidth="1"/>
    <col min="31" max="31" width="0.83203125" style="7" customWidth="1"/>
    <col min="32" max="32" width="10.5" style="5" customWidth="1"/>
    <col min="33" max="33" width="7.5" style="5" customWidth="1"/>
    <col min="34" max="34" width="13.33203125" style="5" customWidth="1"/>
    <col min="35" max="35" width="9.75" style="5" customWidth="1"/>
    <col min="36" max="36" width="6.75" style="5" customWidth="1"/>
    <col min="37" max="37" width="1.08203125" style="5" customWidth="1"/>
    <col min="38" max="38" width="16" style="5" customWidth="1"/>
    <col min="39" max="39" width="7.83203125" style="5" customWidth="1"/>
    <col min="40" max="40" width="13.33203125" style="5" customWidth="1"/>
    <col min="41" max="41" width="10" style="5" customWidth="1"/>
    <col min="42" max="42" width="6.83203125" style="5" customWidth="1"/>
    <col min="43" max="43" width="0.83203125" style="5" customWidth="1"/>
    <col min="44" max="44" width="12.83203125" style="5" customWidth="1"/>
    <col min="45" max="45" width="10.58203125" style="361" customWidth="1"/>
    <col min="46" max="47" width="10.58203125" style="5" customWidth="1"/>
    <col min="48" max="48" width="10.58203125" style="361" customWidth="1"/>
    <col min="49" max="49" width="10.58203125" style="358" customWidth="1"/>
    <col min="50" max="266" width="10.58203125" style="5" customWidth="1"/>
    <col min="267" max="1034" width="8.5" style="5" customWidth="1"/>
  </cols>
  <sheetData>
    <row r="1" spans="1:49" s="2" customFormat="1" ht="20">
      <c r="A1" s="1" t="s">
        <v>0</v>
      </c>
      <c r="B1" s="1"/>
      <c r="C1" s="1"/>
      <c r="D1" s="1"/>
      <c r="E1" s="1"/>
      <c r="F1" s="1"/>
      <c r="G1" s="1"/>
      <c r="H1" s="1"/>
      <c r="AD1" s="3"/>
      <c r="AE1" s="3"/>
      <c r="AS1" s="360"/>
      <c r="AV1" s="360"/>
      <c r="AW1" s="364"/>
    </row>
    <row r="2" spans="1:49" s="2" customFormat="1" ht="23.25" customHeight="1">
      <c r="A2" s="1" t="s">
        <v>1</v>
      </c>
      <c r="B2" s="4">
        <v>2019</v>
      </c>
      <c r="C2" s="4"/>
      <c r="AD2" s="3"/>
      <c r="AE2" s="3"/>
      <c r="AS2" s="360"/>
      <c r="AV2" s="360"/>
      <c r="AW2" s="364"/>
    </row>
    <row r="3" spans="1:49">
      <c r="B3" s="6"/>
      <c r="C3" s="6"/>
    </row>
    <row r="4" spans="1:49">
      <c r="A4" s="402" t="s">
        <v>2</v>
      </c>
      <c r="B4" s="402"/>
      <c r="C4" s="8"/>
      <c r="D4" s="9" t="s">
        <v>3</v>
      </c>
      <c r="E4" s="10"/>
      <c r="G4" s="10"/>
      <c r="H4" s="10"/>
      <c r="I4" s="10"/>
      <c r="M4" s="11" t="s">
        <v>4</v>
      </c>
    </row>
    <row r="5" spans="1:49">
      <c r="A5" s="402"/>
      <c r="B5" s="402"/>
      <c r="C5" s="8"/>
      <c r="D5" s="12" t="s">
        <v>5</v>
      </c>
      <c r="M5" s="11" t="s">
        <v>6</v>
      </c>
    </row>
    <row r="6" spans="1:49">
      <c r="A6" s="402"/>
      <c r="B6" s="402"/>
      <c r="C6" s="8"/>
      <c r="D6" s="403" t="s">
        <v>7</v>
      </c>
      <c r="E6" s="403"/>
      <c r="F6" s="403"/>
      <c r="G6" s="403"/>
      <c r="H6" s="403"/>
      <c r="I6" s="403"/>
      <c r="M6" s="11" t="s">
        <v>8</v>
      </c>
      <c r="AP6" s="13"/>
      <c r="AR6" s="5" t="s">
        <v>9</v>
      </c>
    </row>
    <row r="7" spans="1:49" ht="14.5" thickBot="1"/>
    <row r="8" spans="1:49">
      <c r="A8" s="395" t="s">
        <v>10</v>
      </c>
      <c r="B8" s="383" t="s">
        <v>253</v>
      </c>
      <c r="C8" s="15"/>
      <c r="D8" s="383" t="s">
        <v>259</v>
      </c>
      <c r="E8" s="404" t="s">
        <v>11</v>
      </c>
      <c r="F8" s="240"/>
      <c r="G8" s="399" t="s">
        <v>12</v>
      </c>
      <c r="H8" s="400"/>
      <c r="I8" s="400"/>
      <c r="J8" s="400"/>
      <c r="K8" s="401"/>
      <c r="L8" s="243"/>
      <c r="M8" s="399" t="s">
        <v>13</v>
      </c>
      <c r="N8" s="400"/>
      <c r="O8" s="400"/>
      <c r="P8" s="400"/>
      <c r="Q8" s="401"/>
      <c r="R8" s="243"/>
      <c r="S8" s="243"/>
      <c r="T8" s="399" t="s">
        <v>14</v>
      </c>
      <c r="U8" s="400"/>
      <c r="V8" s="400"/>
      <c r="W8" s="400"/>
      <c r="X8" s="401"/>
      <c r="Y8" s="243"/>
      <c r="Z8" s="391" t="s">
        <v>15</v>
      </c>
      <c r="AA8" s="392"/>
      <c r="AB8" s="392"/>
      <c r="AC8" s="392"/>
      <c r="AD8" s="268"/>
      <c r="AE8" s="79"/>
      <c r="AF8" s="391" t="s">
        <v>16</v>
      </c>
      <c r="AG8" s="392"/>
      <c r="AH8" s="392"/>
      <c r="AI8" s="392"/>
      <c r="AJ8" s="216"/>
      <c r="AK8" s="277"/>
      <c r="AL8" s="391" t="s">
        <v>17</v>
      </c>
      <c r="AM8" s="392"/>
      <c r="AN8" s="392"/>
      <c r="AO8" s="392"/>
      <c r="AP8" s="216"/>
      <c r="AQ8" s="243"/>
      <c r="AR8" s="279" t="s">
        <v>18</v>
      </c>
      <c r="AS8" s="362" t="s">
        <v>284</v>
      </c>
      <c r="AT8" s="357" t="s">
        <v>264</v>
      </c>
      <c r="AU8" s="214" t="s">
        <v>11</v>
      </c>
      <c r="AV8" s="362" t="s">
        <v>284</v>
      </c>
      <c r="AW8" s="358" t="s">
        <v>179</v>
      </c>
    </row>
    <row r="9" spans="1:49">
      <c r="A9" s="395"/>
      <c r="B9" s="383"/>
      <c r="C9" s="15"/>
      <c r="D9" s="383"/>
      <c r="E9" s="404"/>
      <c r="F9" s="241"/>
      <c r="G9" s="396" t="s">
        <v>19</v>
      </c>
      <c r="H9" s="395"/>
      <c r="I9" s="397" t="s">
        <v>289</v>
      </c>
      <c r="J9" s="397"/>
      <c r="K9" s="398"/>
      <c r="L9" s="241"/>
      <c r="M9" s="396" t="s">
        <v>19</v>
      </c>
      <c r="N9" s="395"/>
      <c r="O9" s="397" t="s">
        <v>20</v>
      </c>
      <c r="P9" s="397"/>
      <c r="Q9" s="398"/>
      <c r="R9" s="241"/>
      <c r="S9" s="241"/>
      <c r="T9" s="396" t="s">
        <v>19</v>
      </c>
      <c r="U9" s="395"/>
      <c r="V9" s="393" t="s">
        <v>263</v>
      </c>
      <c r="W9" s="393"/>
      <c r="X9" s="394"/>
      <c r="Y9" s="262"/>
      <c r="Z9" s="380" t="s">
        <v>19</v>
      </c>
      <c r="AA9" s="381"/>
      <c r="AB9" s="275" t="s">
        <v>288</v>
      </c>
      <c r="AC9" s="275"/>
      <c r="AD9" s="269"/>
      <c r="AE9" s="272"/>
      <c r="AF9" s="380" t="s">
        <v>19</v>
      </c>
      <c r="AG9" s="381"/>
      <c r="AH9" s="68" t="s">
        <v>290</v>
      </c>
      <c r="AI9" s="68"/>
      <c r="AJ9" s="274"/>
      <c r="AK9" s="241"/>
      <c r="AL9" s="217" t="s">
        <v>19</v>
      </c>
      <c r="AM9" s="395" t="s">
        <v>291</v>
      </c>
      <c r="AN9" s="395"/>
      <c r="AO9" s="395"/>
      <c r="AP9" s="274"/>
      <c r="AQ9" s="241"/>
      <c r="AR9" s="280"/>
      <c r="AS9" s="363" t="s">
        <v>285</v>
      </c>
      <c r="AT9" s="18"/>
      <c r="AU9" s="214" t="s">
        <v>292</v>
      </c>
      <c r="AV9" s="363" t="s">
        <v>285</v>
      </c>
    </row>
    <row r="10" spans="1:49">
      <c r="A10" s="395"/>
      <c r="B10" s="383"/>
      <c r="C10" s="15"/>
      <c r="D10" s="383"/>
      <c r="E10" s="404"/>
      <c r="F10" s="241"/>
      <c r="G10" s="382" t="s">
        <v>21</v>
      </c>
      <c r="H10" s="383"/>
      <c r="I10" s="384" t="s">
        <v>22</v>
      </c>
      <c r="J10" s="384"/>
      <c r="K10" s="218"/>
      <c r="L10" s="244"/>
      <c r="M10" s="382" t="s">
        <v>21</v>
      </c>
      <c r="N10" s="383"/>
      <c r="O10" s="384" t="s">
        <v>22</v>
      </c>
      <c r="P10" s="384"/>
      <c r="Q10" s="218"/>
      <c r="R10" s="244"/>
      <c r="S10" s="244"/>
      <c r="T10" s="382" t="s">
        <v>21</v>
      </c>
      <c r="U10" s="383"/>
      <c r="V10" s="384" t="s">
        <v>22</v>
      </c>
      <c r="W10" s="384"/>
      <c r="X10" s="218"/>
      <c r="Y10" s="244"/>
      <c r="Z10" s="382" t="s">
        <v>21</v>
      </c>
      <c r="AA10" s="383"/>
      <c r="AB10" s="384" t="s">
        <v>22</v>
      </c>
      <c r="AC10" s="384"/>
      <c r="AD10" s="227"/>
      <c r="AE10" s="246"/>
      <c r="AF10" s="382" t="s">
        <v>21</v>
      </c>
      <c r="AG10" s="383"/>
      <c r="AH10" s="384" t="s">
        <v>22</v>
      </c>
      <c r="AI10" s="384"/>
      <c r="AJ10" s="218"/>
      <c r="AK10" s="244"/>
      <c r="AL10" s="382" t="s">
        <v>21</v>
      </c>
      <c r="AM10" s="383"/>
      <c r="AN10" s="384" t="s">
        <v>22</v>
      </c>
      <c r="AO10" s="384"/>
      <c r="AP10" s="218"/>
      <c r="AQ10" s="244"/>
      <c r="AR10" s="280"/>
      <c r="AS10" s="363" t="s">
        <v>286</v>
      </c>
      <c r="AT10" s="18"/>
      <c r="AU10" s="419" t="s">
        <v>293</v>
      </c>
      <c r="AV10" s="363" t="s">
        <v>286</v>
      </c>
    </row>
    <row r="11" spans="1:49" ht="37.5" customHeight="1">
      <c r="A11" s="395"/>
      <c r="B11" s="383"/>
      <c r="C11" s="283" t="s">
        <v>254</v>
      </c>
      <c r="D11" s="383"/>
      <c r="E11" s="404"/>
      <c r="F11" s="241"/>
      <c r="G11" s="219" t="s">
        <v>260</v>
      </c>
      <c r="H11" s="16" t="s">
        <v>262</v>
      </c>
      <c r="I11" s="14" t="s">
        <v>24</v>
      </c>
      <c r="J11" s="17" t="s">
        <v>25</v>
      </c>
      <c r="K11" s="218" t="s">
        <v>26</v>
      </c>
      <c r="L11" s="244"/>
      <c r="M11" s="219" t="s">
        <v>261</v>
      </c>
      <c r="N11" s="16" t="s">
        <v>262</v>
      </c>
      <c r="O11" s="14" t="s">
        <v>24</v>
      </c>
      <c r="P11" s="17" t="s">
        <v>25</v>
      </c>
      <c r="Q11" s="218" t="s">
        <v>26</v>
      </c>
      <c r="R11" s="244"/>
      <c r="S11" s="244"/>
      <c r="T11" s="219" t="s">
        <v>261</v>
      </c>
      <c r="U11" s="16" t="s">
        <v>262</v>
      </c>
      <c r="V11" s="14" t="s">
        <v>24</v>
      </c>
      <c r="W11" s="17" t="s">
        <v>25</v>
      </c>
      <c r="X11" s="218" t="s">
        <v>26</v>
      </c>
      <c r="Y11" s="244"/>
      <c r="Z11" s="219" t="s">
        <v>261</v>
      </c>
      <c r="AA11" s="16" t="s">
        <v>262</v>
      </c>
      <c r="AB11" s="14" t="s">
        <v>24</v>
      </c>
      <c r="AC11" s="17" t="s">
        <v>25</v>
      </c>
      <c r="AD11" s="270" t="s">
        <v>26</v>
      </c>
      <c r="AE11" s="273"/>
      <c r="AF11" s="219" t="s">
        <v>261</v>
      </c>
      <c r="AG11" s="16" t="s">
        <v>262</v>
      </c>
      <c r="AH11" s="14" t="s">
        <v>24</v>
      </c>
      <c r="AI11" s="17" t="s">
        <v>25</v>
      </c>
      <c r="AJ11" s="218" t="s">
        <v>26</v>
      </c>
      <c r="AK11" s="244"/>
      <c r="AL11" s="219" t="s">
        <v>23</v>
      </c>
      <c r="AM11" s="16" t="s">
        <v>262</v>
      </c>
      <c r="AN11" s="14" t="s">
        <v>24</v>
      </c>
      <c r="AO11" s="17" t="s">
        <v>25</v>
      </c>
      <c r="AP11" s="218" t="s">
        <v>26</v>
      </c>
      <c r="AQ11" s="244"/>
      <c r="AR11" s="280"/>
      <c r="AS11" s="363" t="s">
        <v>287</v>
      </c>
      <c r="AT11" s="18"/>
      <c r="AU11" s="214"/>
      <c r="AV11" s="363" t="s">
        <v>287</v>
      </c>
    </row>
    <row r="12" spans="1:49">
      <c r="A12" s="20" t="s">
        <v>27</v>
      </c>
      <c r="B12" s="20"/>
      <c r="C12" s="21"/>
      <c r="D12" s="20"/>
      <c r="E12" s="6"/>
      <c r="F12" s="6"/>
      <c r="G12" s="219"/>
      <c r="H12" s="16"/>
      <c r="I12" s="14"/>
      <c r="J12" s="22"/>
      <c r="K12" s="220"/>
      <c r="L12" s="245"/>
      <c r="M12" s="251"/>
      <c r="N12" s="23"/>
      <c r="O12" s="24"/>
      <c r="P12" s="22"/>
      <c r="Q12" s="220"/>
      <c r="R12" s="245"/>
      <c r="S12" s="245"/>
      <c r="T12" s="219"/>
      <c r="U12" s="16"/>
      <c r="V12" s="14"/>
      <c r="W12" s="17"/>
      <c r="X12" s="218"/>
      <c r="Y12" s="244"/>
      <c r="Z12" s="219"/>
      <c r="AA12" s="16"/>
      <c r="AB12" s="14"/>
      <c r="AC12" s="17"/>
      <c r="AD12" s="227"/>
      <c r="AE12" s="246"/>
      <c r="AF12" s="219"/>
      <c r="AG12" s="16"/>
      <c r="AH12" s="14"/>
      <c r="AI12" s="18"/>
      <c r="AJ12" s="227"/>
      <c r="AK12" s="246"/>
      <c r="AL12" s="219"/>
      <c r="AM12" s="16"/>
      <c r="AN12" s="14"/>
      <c r="AO12" s="17"/>
      <c r="AP12" s="227"/>
      <c r="AQ12" s="246"/>
      <c r="AR12" s="280"/>
      <c r="AS12" s="363"/>
      <c r="AT12" s="18"/>
      <c r="AU12" s="214"/>
      <c r="AV12" s="363"/>
    </row>
    <row r="13" spans="1:49" ht="15.75" customHeight="1">
      <c r="A13" s="25" t="s">
        <v>28</v>
      </c>
      <c r="B13" s="26">
        <v>1962</v>
      </c>
      <c r="C13" s="27">
        <f>+$B$2-B13</f>
        <v>57</v>
      </c>
      <c r="D13" s="28" t="str">
        <f>VLOOKUP(C13,$A$68:$E$134,3,FALSE)</f>
        <v>MS4</v>
      </c>
      <c r="E13" s="29">
        <f>VLOOKUP(C13,$A$68:$E$134,5,FALSE)</f>
        <v>0.04</v>
      </c>
      <c r="F13" s="53"/>
      <c r="G13" s="221">
        <v>1.0486111111111111E-2</v>
      </c>
      <c r="H13" s="30"/>
      <c r="I13" s="31">
        <f t="shared" ref="I13:I34" si="0">G13*(1-$E13)</f>
        <v>1.0066666666666666E-2</v>
      </c>
      <c r="J13" s="32">
        <f t="shared" ref="J13:J15" si="1">_xlfn.RANK.AVG(I13,I$13:I$34,1)</f>
        <v>1</v>
      </c>
      <c r="K13" s="222">
        <v>30</v>
      </c>
      <c r="L13" s="260"/>
      <c r="M13" s="252"/>
      <c r="N13" s="33"/>
      <c r="O13" s="34"/>
      <c r="P13" s="32"/>
      <c r="Q13" s="233"/>
      <c r="R13" s="249"/>
      <c r="S13" s="246"/>
      <c r="T13" s="221"/>
      <c r="U13" s="30"/>
      <c r="V13" s="35"/>
      <c r="W13" s="32"/>
      <c r="X13" s="233"/>
      <c r="Y13" s="246"/>
      <c r="Z13" s="318">
        <v>3.1805555555555552E-2</v>
      </c>
      <c r="AA13" s="30"/>
      <c r="AB13" s="35">
        <f t="shared" ref="AB13:AB33" si="2">Z13*(1-$E13)</f>
        <v>3.0533333333333329E-2</v>
      </c>
      <c r="AC13" s="32">
        <f>_xlfn.RANK.AVG(AB13,AB$13:AB$34,1)</f>
        <v>2</v>
      </c>
      <c r="AD13" s="233">
        <v>29</v>
      </c>
      <c r="AE13" s="246"/>
      <c r="AF13" s="221"/>
      <c r="AG13" s="30"/>
      <c r="AH13" s="35">
        <f t="shared" ref="AH13:AH34" si="3">AF13*(1-$E13)</f>
        <v>0</v>
      </c>
      <c r="AI13" s="36">
        <v>2</v>
      </c>
      <c r="AJ13" s="233">
        <v>29</v>
      </c>
      <c r="AK13" s="246"/>
      <c r="AL13" s="221">
        <v>1.8634259259259257E-2</v>
      </c>
      <c r="AM13" s="30"/>
      <c r="AN13" s="35">
        <f t="shared" ref="AN13:AN38" si="4">AL13*(1-$E13)</f>
        <v>1.7888888888888885E-2</v>
      </c>
      <c r="AO13" s="36">
        <v>1</v>
      </c>
      <c r="AP13" s="36">
        <v>30</v>
      </c>
      <c r="AQ13" s="246"/>
      <c r="AR13" s="280">
        <f>K13+Q13+X13+AD13+AJ13+AP13</f>
        <v>118</v>
      </c>
      <c r="AS13" s="363">
        <v>89</v>
      </c>
      <c r="AT13" s="18">
        <f t="shared" ref="AT13:AT34" si="5">COUNT(K13,Q13,X13,AD13,AJ13,AP13)</f>
        <v>4</v>
      </c>
      <c r="AU13" s="214">
        <v>2</v>
      </c>
      <c r="AV13" s="363">
        <f>AS13+AU13</f>
        <v>91</v>
      </c>
      <c r="AW13" s="358">
        <v>2</v>
      </c>
    </row>
    <row r="14" spans="1:49" ht="15.75" customHeight="1">
      <c r="A14" s="25" t="s">
        <v>265</v>
      </c>
      <c r="B14" s="26">
        <v>1996</v>
      </c>
      <c r="C14" s="27">
        <f t="shared" ref="C14:C62" si="6">+$B$2-B14</f>
        <v>23</v>
      </c>
      <c r="D14" s="28" t="str">
        <f t="shared" ref="D14:D34" si="7">VLOOKUP(C14,$A$68:$E$134,3,FALSE)</f>
        <v>MAK1</v>
      </c>
      <c r="E14" s="29">
        <f>VLOOKUP(C14,$A$68:$E$134,5,FALSE)</f>
        <v>0</v>
      </c>
      <c r="F14" s="53"/>
      <c r="G14" s="221">
        <v>1.1111111111111112E-2</v>
      </c>
      <c r="H14" s="30"/>
      <c r="I14" s="31">
        <f t="shared" si="0"/>
        <v>1.1111111111111112E-2</v>
      </c>
      <c r="J14" s="32">
        <f t="shared" si="1"/>
        <v>2</v>
      </c>
      <c r="K14" s="222">
        <v>29</v>
      </c>
      <c r="L14" s="261"/>
      <c r="M14" s="221"/>
      <c r="N14" s="30"/>
      <c r="O14" s="35"/>
      <c r="P14" s="32"/>
      <c r="Q14" s="233"/>
      <c r="R14" s="249"/>
      <c r="S14" s="246"/>
      <c r="T14" s="221"/>
      <c r="U14" s="30"/>
      <c r="V14" s="35"/>
      <c r="W14" s="32"/>
      <c r="X14" s="233"/>
      <c r="Y14" s="246"/>
      <c r="Z14" s="318"/>
      <c r="AA14" s="30"/>
      <c r="AB14" s="35"/>
      <c r="AC14" s="32"/>
      <c r="AD14" s="233"/>
      <c r="AE14" s="246"/>
      <c r="AF14" s="221"/>
      <c r="AG14" s="30"/>
      <c r="AH14" s="35">
        <f t="shared" si="3"/>
        <v>0</v>
      </c>
      <c r="AI14" s="36"/>
      <c r="AJ14" s="233"/>
      <c r="AK14" s="246"/>
      <c r="AL14" s="221"/>
      <c r="AM14" s="30"/>
      <c r="AN14" s="35">
        <f t="shared" si="4"/>
        <v>0</v>
      </c>
      <c r="AO14" s="36"/>
      <c r="AP14" s="233"/>
      <c r="AQ14" s="246"/>
      <c r="AR14" s="280">
        <f>K14+Q14+X14+AD14+AJ14+AP14</f>
        <v>29</v>
      </c>
      <c r="AS14" s="363">
        <v>29</v>
      </c>
      <c r="AT14" s="18">
        <f t="shared" si="5"/>
        <v>1</v>
      </c>
      <c r="AU14" s="214"/>
      <c r="AV14" s="363">
        <f t="shared" ref="AV14:AV63" si="8">AS14+AU14</f>
        <v>29</v>
      </c>
    </row>
    <row r="15" spans="1:49" ht="15.75" customHeight="1">
      <c r="A15" s="25" t="s">
        <v>32</v>
      </c>
      <c r="B15" s="26">
        <v>1966</v>
      </c>
      <c r="C15" s="27">
        <f t="shared" si="6"/>
        <v>53</v>
      </c>
      <c r="D15" s="28" t="str">
        <f t="shared" si="7"/>
        <v>MS3</v>
      </c>
      <c r="E15" s="29">
        <f>VLOOKUP(C15,$A$68:$E$134,5,FALSE)</f>
        <v>0.02</v>
      </c>
      <c r="F15" s="53"/>
      <c r="G15" s="221">
        <v>1.255787037037037E-2</v>
      </c>
      <c r="H15" s="30"/>
      <c r="I15" s="31">
        <f t="shared" si="0"/>
        <v>1.2306712962962962E-2</v>
      </c>
      <c r="J15" s="32">
        <f t="shared" si="1"/>
        <v>4</v>
      </c>
      <c r="K15" s="222">
        <v>26</v>
      </c>
      <c r="L15" s="261"/>
      <c r="M15" s="221"/>
      <c r="N15" s="30"/>
      <c r="O15" s="35"/>
      <c r="P15" s="32"/>
      <c r="Q15" s="233"/>
      <c r="R15" s="249"/>
      <c r="S15" s="246"/>
      <c r="T15" s="221"/>
      <c r="U15" s="30"/>
      <c r="V15" s="35"/>
      <c r="W15" s="32"/>
      <c r="X15" s="233"/>
      <c r="Y15" s="246"/>
      <c r="Z15" s="318"/>
      <c r="AA15" s="30"/>
      <c r="AB15" s="35"/>
      <c r="AC15" s="32"/>
      <c r="AD15" s="233"/>
      <c r="AE15" s="246"/>
      <c r="AF15" s="221"/>
      <c r="AG15" s="30"/>
      <c r="AH15" s="35">
        <f t="shared" si="3"/>
        <v>0</v>
      </c>
      <c r="AI15" s="36"/>
      <c r="AJ15" s="233"/>
      <c r="AK15" s="246"/>
      <c r="AL15" s="221"/>
      <c r="AM15" s="30"/>
      <c r="AN15" s="35">
        <f t="shared" si="4"/>
        <v>0</v>
      </c>
      <c r="AO15" s="36"/>
      <c r="AP15" s="233"/>
      <c r="AQ15" s="246"/>
      <c r="AR15" s="280">
        <f t="shared" ref="AR15:AR34" si="9">K15+Q15+X15+AD15+AJ15+AP15</f>
        <v>26</v>
      </c>
      <c r="AS15" s="363">
        <v>26</v>
      </c>
      <c r="AT15" s="18">
        <f t="shared" si="5"/>
        <v>1</v>
      </c>
      <c r="AU15" s="214"/>
      <c r="AV15" s="363">
        <f t="shared" si="8"/>
        <v>26</v>
      </c>
    </row>
    <row r="16" spans="1:49" ht="15.75" customHeight="1">
      <c r="A16" s="25" t="s">
        <v>34</v>
      </c>
      <c r="B16" s="26">
        <v>1977</v>
      </c>
      <c r="C16" s="27">
        <f t="shared" si="6"/>
        <v>42</v>
      </c>
      <c r="D16" s="28" t="str">
        <f t="shared" si="7"/>
        <v>MS1</v>
      </c>
      <c r="E16" s="29">
        <f>VLOOKUP(C16,$A$68:$E$134,5,FALSE)</f>
        <v>0</v>
      </c>
      <c r="F16" s="53"/>
      <c r="G16" s="221">
        <v>1.3356481481481483E-2</v>
      </c>
      <c r="H16" s="30"/>
      <c r="I16" s="31">
        <f t="shared" si="0"/>
        <v>1.3356481481481483E-2</v>
      </c>
      <c r="J16" s="32">
        <f>_xlfn.RANK.AVG(I16,I$13:I$34,1)</f>
        <v>7</v>
      </c>
      <c r="K16" s="222">
        <v>24</v>
      </c>
      <c r="L16" s="261"/>
      <c r="M16" s="221">
        <v>1.5405092592592593E-2</v>
      </c>
      <c r="N16" s="30"/>
      <c r="O16" s="34">
        <f t="shared" ref="O16:O46" si="10">M16*(1-$E16)</f>
        <v>1.5405092592592593E-2</v>
      </c>
      <c r="P16" s="32">
        <f t="shared" ref="P16:P33" si="11">_xlfn.RANK.AVG(O16,O$13:O$34,1)</f>
        <v>5</v>
      </c>
      <c r="Q16" s="233">
        <v>26</v>
      </c>
      <c r="R16" s="249"/>
      <c r="S16" s="246"/>
      <c r="T16" s="221"/>
      <c r="U16" s="30"/>
      <c r="V16" s="35"/>
      <c r="W16" s="32"/>
      <c r="X16" s="233"/>
      <c r="Y16" s="246"/>
      <c r="Z16" s="318"/>
      <c r="AA16" s="30"/>
      <c r="AB16" s="35"/>
      <c r="AC16" s="32"/>
      <c r="AD16" s="233"/>
      <c r="AE16" s="246"/>
      <c r="AF16" s="221"/>
      <c r="AG16" s="30"/>
      <c r="AH16" s="35">
        <f t="shared" si="3"/>
        <v>0</v>
      </c>
      <c r="AI16" s="36">
        <v>3</v>
      </c>
      <c r="AJ16" s="233">
        <v>28</v>
      </c>
      <c r="AK16" s="246"/>
      <c r="AL16" s="221"/>
      <c r="AM16" s="30"/>
      <c r="AN16" s="35">
        <f t="shared" si="4"/>
        <v>0</v>
      </c>
      <c r="AO16" s="36"/>
      <c r="AP16" s="233"/>
      <c r="AQ16" s="246"/>
      <c r="AR16" s="280">
        <f t="shared" si="9"/>
        <v>78</v>
      </c>
      <c r="AS16" s="363">
        <v>78</v>
      </c>
      <c r="AT16" s="18">
        <f t="shared" si="5"/>
        <v>3</v>
      </c>
      <c r="AU16" s="214"/>
      <c r="AV16" s="363">
        <f t="shared" si="8"/>
        <v>78</v>
      </c>
      <c r="AW16" s="358">
        <v>7</v>
      </c>
    </row>
    <row r="17" spans="1:49" ht="15.75" customHeight="1">
      <c r="A17" s="38" t="s">
        <v>36</v>
      </c>
      <c r="B17" s="26">
        <v>1972</v>
      </c>
      <c r="C17" s="27">
        <f t="shared" si="6"/>
        <v>47</v>
      </c>
      <c r="D17" s="28" t="str">
        <f t="shared" si="7"/>
        <v>MS2</v>
      </c>
      <c r="E17" s="29">
        <f>VLOOKUP(C17,$A$68:$E$134,5,FALSE)</f>
        <v>0</v>
      </c>
      <c r="F17" s="53"/>
      <c r="G17" s="221"/>
      <c r="H17" s="30"/>
      <c r="I17" s="31"/>
      <c r="J17" s="32"/>
      <c r="K17" s="222"/>
      <c r="L17" s="261"/>
      <c r="M17" s="221">
        <v>1.4421296296296295E-2</v>
      </c>
      <c r="N17" s="30"/>
      <c r="O17" s="35">
        <f t="shared" si="10"/>
        <v>1.4421296296296295E-2</v>
      </c>
      <c r="P17" s="32">
        <f t="shared" si="11"/>
        <v>2</v>
      </c>
      <c r="Q17" s="233">
        <v>29</v>
      </c>
      <c r="R17" s="249"/>
      <c r="S17" s="246"/>
      <c r="T17" s="221">
        <v>9.2129629629629627E-3</v>
      </c>
      <c r="U17" s="30"/>
      <c r="V17" s="35">
        <f t="shared" ref="V17:V32" si="12">T17*(1-$E17)</f>
        <v>9.2129629629629627E-3</v>
      </c>
      <c r="W17" s="32">
        <f t="shared" ref="W17:W35" si="13">_xlfn.RANK.AVG(V17,V$13:V$35,1)</f>
        <v>6</v>
      </c>
      <c r="X17" s="233">
        <v>25</v>
      </c>
      <c r="Y17" s="246"/>
      <c r="Z17" s="318">
        <v>3.2719907407407406E-2</v>
      </c>
      <c r="AA17" s="30"/>
      <c r="AB17" s="35">
        <f t="shared" si="2"/>
        <v>3.2719907407407406E-2</v>
      </c>
      <c r="AC17" s="32">
        <f t="shared" ref="AC17:AC33" si="14">_xlfn.RANK.AVG(AB17,AB$13:AB$34,1)</f>
        <v>7</v>
      </c>
      <c r="AD17" s="233">
        <v>24</v>
      </c>
      <c r="AE17" s="246"/>
      <c r="AF17" s="221"/>
      <c r="AG17" s="30"/>
      <c r="AH17" s="35">
        <f t="shared" si="3"/>
        <v>0</v>
      </c>
      <c r="AI17" s="36">
        <v>4</v>
      </c>
      <c r="AJ17" s="233">
        <v>27</v>
      </c>
      <c r="AK17" s="246"/>
      <c r="AL17" s="221">
        <v>2.0081018518518519E-2</v>
      </c>
      <c r="AM17" s="30"/>
      <c r="AN17" s="35">
        <f t="shared" si="4"/>
        <v>2.0081018518518519E-2</v>
      </c>
      <c r="AO17" s="36">
        <v>4</v>
      </c>
      <c r="AP17" s="233">
        <v>27</v>
      </c>
      <c r="AQ17" s="246"/>
      <c r="AR17" s="280">
        <f t="shared" si="9"/>
        <v>132</v>
      </c>
      <c r="AS17" s="363">
        <v>83</v>
      </c>
      <c r="AT17" s="18">
        <f t="shared" si="5"/>
        <v>5</v>
      </c>
      <c r="AU17" s="214">
        <v>4</v>
      </c>
      <c r="AV17" s="363">
        <f t="shared" si="8"/>
        <v>87</v>
      </c>
      <c r="AW17" s="358">
        <v>3</v>
      </c>
    </row>
    <row r="18" spans="1:49" ht="15.75" customHeight="1">
      <c r="A18" s="25" t="s">
        <v>38</v>
      </c>
      <c r="B18" s="26">
        <v>1950</v>
      </c>
      <c r="C18" s="27">
        <f t="shared" si="6"/>
        <v>69</v>
      </c>
      <c r="D18" s="28" t="str">
        <f t="shared" si="7"/>
        <v>MS6</v>
      </c>
      <c r="E18" s="29">
        <f t="shared" ref="E18:E19" si="15">VLOOKUP(C18,$A$68:$E$134,5,FALSE)</f>
        <v>0.08</v>
      </c>
      <c r="F18" s="53"/>
      <c r="G18" s="223">
        <v>1.6562500000000001E-2</v>
      </c>
      <c r="H18" s="30"/>
      <c r="I18" s="31">
        <f t="shared" si="0"/>
        <v>1.5237500000000001E-2</v>
      </c>
      <c r="J18" s="32">
        <f t="shared" ref="J18:J34" si="16">_xlfn.RANK.AVG(I18,I$13:I$34,1)</f>
        <v>8</v>
      </c>
      <c r="K18" s="32">
        <v>22</v>
      </c>
      <c r="L18" s="261"/>
      <c r="M18" s="221">
        <v>1.1689814814814814E-2</v>
      </c>
      <c r="N18" s="30">
        <v>3</v>
      </c>
      <c r="O18" s="35"/>
      <c r="P18" s="32"/>
      <c r="Q18" s="233">
        <v>20</v>
      </c>
      <c r="R18" s="254"/>
      <c r="S18" s="246"/>
      <c r="T18" s="221">
        <v>8.4490740740740741E-3</v>
      </c>
      <c r="U18" s="30"/>
      <c r="V18" s="35">
        <f t="shared" si="12"/>
        <v>7.7731481481481488E-3</v>
      </c>
      <c r="W18" s="32">
        <f t="shared" si="13"/>
        <v>1</v>
      </c>
      <c r="X18" s="233">
        <v>30</v>
      </c>
      <c r="Y18" s="246"/>
      <c r="Z18" s="318">
        <v>3.2349537037037038E-2</v>
      </c>
      <c r="AA18" s="30"/>
      <c r="AB18" s="35">
        <f t="shared" si="2"/>
        <v>2.9761574074074076E-2</v>
      </c>
      <c r="AC18" s="32">
        <f t="shared" si="14"/>
        <v>1</v>
      </c>
      <c r="AD18" s="233">
        <v>30</v>
      </c>
      <c r="AE18" s="246"/>
      <c r="AF18" s="221"/>
      <c r="AG18" s="30"/>
      <c r="AH18" s="35">
        <f t="shared" si="3"/>
        <v>0</v>
      </c>
      <c r="AI18" s="36"/>
      <c r="AJ18" s="233"/>
      <c r="AK18" s="246"/>
      <c r="AL18" s="221">
        <v>2.1041666666666667E-2</v>
      </c>
      <c r="AM18" s="30"/>
      <c r="AN18" s="35">
        <f t="shared" si="4"/>
        <v>1.9358333333333335E-2</v>
      </c>
      <c r="AO18" s="36">
        <v>3</v>
      </c>
      <c r="AP18" s="233">
        <v>28</v>
      </c>
      <c r="AQ18" s="246"/>
      <c r="AR18" s="280">
        <f t="shared" si="9"/>
        <v>130</v>
      </c>
      <c r="AS18" s="363">
        <v>88</v>
      </c>
      <c r="AT18" s="18">
        <f t="shared" si="5"/>
        <v>5</v>
      </c>
      <c r="AU18" s="214">
        <v>4</v>
      </c>
      <c r="AV18" s="363">
        <f t="shared" si="8"/>
        <v>92</v>
      </c>
      <c r="AW18" s="358">
        <v>1</v>
      </c>
    </row>
    <row r="19" spans="1:49" ht="15.75" customHeight="1">
      <c r="A19" s="38" t="s">
        <v>40</v>
      </c>
      <c r="B19" s="26">
        <v>1969</v>
      </c>
      <c r="C19" s="27">
        <f t="shared" si="6"/>
        <v>50</v>
      </c>
      <c r="D19" s="28" t="str">
        <f t="shared" si="7"/>
        <v>MS3</v>
      </c>
      <c r="E19" s="29">
        <f t="shared" si="15"/>
        <v>0.02</v>
      </c>
      <c r="F19" s="53"/>
      <c r="G19" s="221">
        <v>1.3263888888888889E-2</v>
      </c>
      <c r="H19" s="30"/>
      <c r="I19" s="31">
        <f t="shared" si="0"/>
        <v>1.2998611111111112E-2</v>
      </c>
      <c r="J19" s="32">
        <f t="shared" si="16"/>
        <v>6</v>
      </c>
      <c r="K19" s="222">
        <v>25</v>
      </c>
      <c r="L19" s="261"/>
      <c r="M19" s="221"/>
      <c r="N19" s="30"/>
      <c r="O19" s="34"/>
      <c r="P19" s="32"/>
      <c r="Q19" s="233"/>
      <c r="R19" s="249"/>
      <c r="S19" s="246"/>
      <c r="T19" s="221"/>
      <c r="U19" s="30"/>
      <c r="V19" s="35"/>
      <c r="W19" s="32"/>
      <c r="X19" s="233"/>
      <c r="Y19" s="246"/>
      <c r="Z19" s="318">
        <v>3.394675925925926E-2</v>
      </c>
      <c r="AA19" s="30"/>
      <c r="AB19" s="35">
        <f t="shared" si="2"/>
        <v>3.3267824074074075E-2</v>
      </c>
      <c r="AC19" s="32">
        <f t="shared" si="14"/>
        <v>8</v>
      </c>
      <c r="AD19" s="233">
        <v>23</v>
      </c>
      <c r="AE19" s="246"/>
      <c r="AF19" s="221"/>
      <c r="AG19" s="30"/>
      <c r="AH19" s="35">
        <f t="shared" si="3"/>
        <v>0</v>
      </c>
      <c r="AI19" s="36">
        <v>1</v>
      </c>
      <c r="AJ19" s="233">
        <v>30</v>
      </c>
      <c r="AK19" s="246"/>
      <c r="AL19" s="221"/>
      <c r="AM19" s="30"/>
      <c r="AN19" s="35">
        <f t="shared" si="4"/>
        <v>0</v>
      </c>
      <c r="AO19" s="36"/>
      <c r="AP19" s="233"/>
      <c r="AQ19" s="246"/>
      <c r="AR19" s="280">
        <f t="shared" si="9"/>
        <v>78</v>
      </c>
      <c r="AS19" s="363">
        <v>78</v>
      </c>
      <c r="AT19" s="18">
        <f t="shared" si="5"/>
        <v>3</v>
      </c>
      <c r="AU19" s="214"/>
      <c r="AV19" s="363">
        <f t="shared" si="8"/>
        <v>78</v>
      </c>
      <c r="AW19" s="358">
        <v>7</v>
      </c>
    </row>
    <row r="20" spans="1:49" ht="15.75" customHeight="1">
      <c r="A20" s="25" t="s">
        <v>41</v>
      </c>
      <c r="B20" s="26">
        <v>1986</v>
      </c>
      <c r="C20" s="27">
        <f t="shared" si="6"/>
        <v>33</v>
      </c>
      <c r="D20" s="28" t="str">
        <f t="shared" si="7"/>
        <v>MAK3</v>
      </c>
      <c r="E20" s="29">
        <f>VLOOKUP(C20,$A$68:$E$134,5,FALSE)</f>
        <v>0</v>
      </c>
      <c r="F20" s="53"/>
      <c r="G20" s="221"/>
      <c r="H20" s="30"/>
      <c r="I20" s="31"/>
      <c r="J20" s="32"/>
      <c r="K20" s="222"/>
      <c r="L20" s="261"/>
      <c r="M20" s="221"/>
      <c r="N20" s="30"/>
      <c r="O20" s="35"/>
      <c r="P20" s="32"/>
      <c r="Q20" s="233"/>
      <c r="R20" s="249"/>
      <c r="S20" s="246"/>
      <c r="T20" s="221">
        <v>8.7152777777777784E-3</v>
      </c>
      <c r="U20" s="30"/>
      <c r="V20" s="35">
        <f t="shared" si="12"/>
        <v>8.7152777777777784E-3</v>
      </c>
      <c r="W20" s="32">
        <f t="shared" si="13"/>
        <v>5</v>
      </c>
      <c r="X20" s="233">
        <v>26</v>
      </c>
      <c r="Y20" s="246"/>
      <c r="Z20" s="318"/>
      <c r="AA20" s="30"/>
      <c r="AB20" s="35"/>
      <c r="AC20" s="32"/>
      <c r="AD20" s="233"/>
      <c r="AE20" s="246"/>
      <c r="AF20" s="221"/>
      <c r="AG20" s="30"/>
      <c r="AH20" s="35">
        <f t="shared" si="3"/>
        <v>0</v>
      </c>
      <c r="AI20" s="36"/>
      <c r="AJ20" s="233"/>
      <c r="AK20" s="246"/>
      <c r="AL20" s="221"/>
      <c r="AM20" s="30"/>
      <c r="AN20" s="35">
        <f t="shared" si="4"/>
        <v>0</v>
      </c>
      <c r="AO20" s="36"/>
      <c r="AP20" s="233"/>
      <c r="AQ20" s="246"/>
      <c r="AR20" s="280">
        <f t="shared" si="9"/>
        <v>26</v>
      </c>
      <c r="AS20" s="363">
        <v>26</v>
      </c>
      <c r="AT20" s="18">
        <f t="shared" si="5"/>
        <v>1</v>
      </c>
      <c r="AU20" s="214"/>
      <c r="AV20" s="363">
        <f t="shared" si="8"/>
        <v>26</v>
      </c>
    </row>
    <row r="21" spans="1:49" ht="15.75" customHeight="1">
      <c r="A21" s="25" t="s">
        <v>43</v>
      </c>
      <c r="B21" s="26">
        <v>1966</v>
      </c>
      <c r="C21" s="27">
        <f t="shared" si="6"/>
        <v>53</v>
      </c>
      <c r="D21" s="28" t="str">
        <f t="shared" si="7"/>
        <v>MS3</v>
      </c>
      <c r="E21" s="29">
        <f t="shared" ref="E21" si="17">VLOOKUP(C21,$A$68:$E$134,5,FALSE)</f>
        <v>0.02</v>
      </c>
      <c r="F21" s="53"/>
      <c r="G21" s="221"/>
      <c r="H21" s="30"/>
      <c r="I21" s="31"/>
      <c r="J21" s="32"/>
      <c r="K21" s="222"/>
      <c r="L21" s="261"/>
      <c r="M21" s="221"/>
      <c r="N21" s="30"/>
      <c r="O21" s="35"/>
      <c r="P21" s="32"/>
      <c r="Q21" s="233"/>
      <c r="R21" s="249"/>
      <c r="S21" s="246"/>
      <c r="T21" s="221"/>
      <c r="U21" s="30"/>
      <c r="V21" s="35"/>
      <c r="W21" s="32"/>
      <c r="X21" s="233"/>
      <c r="Y21" s="246"/>
      <c r="Z21" s="318"/>
      <c r="AA21" s="30"/>
      <c r="AB21" s="35"/>
      <c r="AC21" s="32"/>
      <c r="AD21" s="233"/>
      <c r="AE21" s="246"/>
      <c r="AF21" s="221"/>
      <c r="AG21" s="30"/>
      <c r="AH21" s="35">
        <f t="shared" si="3"/>
        <v>0</v>
      </c>
      <c r="AI21" s="36"/>
      <c r="AJ21" s="233"/>
      <c r="AK21" s="246"/>
      <c r="AL21" s="221"/>
      <c r="AM21" s="30"/>
      <c r="AN21" s="35">
        <f t="shared" si="4"/>
        <v>0</v>
      </c>
      <c r="AO21" s="36"/>
      <c r="AP21" s="233"/>
      <c r="AQ21" s="246"/>
      <c r="AR21" s="280">
        <f t="shared" si="9"/>
        <v>0</v>
      </c>
      <c r="AS21" s="363">
        <v>0</v>
      </c>
      <c r="AT21" s="18">
        <f t="shared" si="5"/>
        <v>0</v>
      </c>
      <c r="AU21" s="214"/>
      <c r="AV21" s="363">
        <f t="shared" si="8"/>
        <v>0</v>
      </c>
    </row>
    <row r="22" spans="1:49" ht="15.75" customHeight="1">
      <c r="A22" s="25" t="s">
        <v>44</v>
      </c>
      <c r="B22" s="26">
        <v>1963</v>
      </c>
      <c r="C22" s="27">
        <f t="shared" si="6"/>
        <v>56</v>
      </c>
      <c r="D22" s="28" t="str">
        <f t="shared" si="7"/>
        <v>MS4</v>
      </c>
      <c r="E22" s="29">
        <f>VLOOKUP(C22,$A$68:$E$134,5,FALSE)</f>
        <v>0.04</v>
      </c>
      <c r="F22" s="53"/>
      <c r="G22" s="221"/>
      <c r="H22" s="30"/>
      <c r="I22" s="31"/>
      <c r="J22" s="32"/>
      <c r="K22" s="222"/>
      <c r="L22" s="261"/>
      <c r="M22" s="221"/>
      <c r="N22" s="30"/>
      <c r="O22" s="34"/>
      <c r="P22" s="32"/>
      <c r="Q22" s="233"/>
      <c r="R22" s="249"/>
      <c r="S22" s="246"/>
      <c r="T22" s="221"/>
      <c r="U22" s="30"/>
      <c r="V22" s="35"/>
      <c r="W22" s="32"/>
      <c r="X22" s="233"/>
      <c r="Y22" s="246"/>
      <c r="Z22" s="318"/>
      <c r="AA22" s="30"/>
      <c r="AB22" s="35"/>
      <c r="AC22" s="32"/>
      <c r="AD22" s="233"/>
      <c r="AE22" s="246"/>
      <c r="AF22" s="221"/>
      <c r="AG22" s="30"/>
      <c r="AH22" s="35">
        <f t="shared" si="3"/>
        <v>0</v>
      </c>
      <c r="AI22" s="36"/>
      <c r="AJ22" s="233"/>
      <c r="AK22" s="246"/>
      <c r="AL22" s="221"/>
      <c r="AM22" s="30"/>
      <c r="AN22" s="35">
        <f t="shared" si="4"/>
        <v>0</v>
      </c>
      <c r="AO22" s="36"/>
      <c r="AP22" s="233"/>
      <c r="AQ22" s="246"/>
      <c r="AR22" s="280">
        <f t="shared" si="9"/>
        <v>0</v>
      </c>
      <c r="AS22" s="363">
        <v>0</v>
      </c>
      <c r="AT22" s="18">
        <f t="shared" si="5"/>
        <v>0</v>
      </c>
      <c r="AU22" s="214"/>
      <c r="AV22" s="363">
        <f t="shared" si="8"/>
        <v>0</v>
      </c>
    </row>
    <row r="23" spans="1:49" ht="15.75" customHeight="1">
      <c r="A23" s="25" t="s">
        <v>45</v>
      </c>
      <c r="B23" s="26">
        <v>1972</v>
      </c>
      <c r="C23" s="27">
        <f t="shared" si="6"/>
        <v>47</v>
      </c>
      <c r="D23" s="28" t="str">
        <f t="shared" si="7"/>
        <v>MS2</v>
      </c>
      <c r="E23" s="29">
        <f>VLOOKUP(C23,$A$68:$E$134,5,FALSE)</f>
        <v>0</v>
      </c>
      <c r="F23" s="53"/>
      <c r="G23" s="221">
        <v>1.5868055555555555E-2</v>
      </c>
      <c r="H23" s="30"/>
      <c r="I23" s="31">
        <f t="shared" si="0"/>
        <v>1.5868055555555555E-2</v>
      </c>
      <c r="J23" s="32">
        <f t="shared" si="16"/>
        <v>9</v>
      </c>
      <c r="K23" s="222">
        <v>23</v>
      </c>
      <c r="L23" s="261"/>
      <c r="M23" s="221"/>
      <c r="N23" s="30"/>
      <c r="O23" s="35"/>
      <c r="P23" s="32"/>
      <c r="Q23" s="233"/>
      <c r="R23" s="249"/>
      <c r="S23" s="246"/>
      <c r="T23" s="221"/>
      <c r="U23" s="30"/>
      <c r="V23" s="35"/>
      <c r="W23" s="32"/>
      <c r="X23" s="233"/>
      <c r="Y23" s="246"/>
      <c r="Z23" s="318"/>
      <c r="AA23" s="30"/>
      <c r="AB23" s="35"/>
      <c r="AC23" s="32"/>
      <c r="AD23" s="233"/>
      <c r="AE23" s="246"/>
      <c r="AF23" s="221"/>
      <c r="AG23" s="30"/>
      <c r="AH23" s="35">
        <f t="shared" si="3"/>
        <v>0</v>
      </c>
      <c r="AI23" s="36"/>
      <c r="AJ23" s="233"/>
      <c r="AK23" s="246"/>
      <c r="AL23" s="221"/>
      <c r="AM23" s="30"/>
      <c r="AN23" s="35">
        <f t="shared" si="4"/>
        <v>0</v>
      </c>
      <c r="AO23" s="36"/>
      <c r="AP23" s="233"/>
      <c r="AQ23" s="246"/>
      <c r="AR23" s="280">
        <f t="shared" si="9"/>
        <v>23</v>
      </c>
      <c r="AS23" s="363">
        <v>23</v>
      </c>
      <c r="AT23" s="18">
        <f t="shared" si="5"/>
        <v>1</v>
      </c>
      <c r="AU23" s="214"/>
      <c r="AV23" s="363">
        <f t="shared" si="8"/>
        <v>23</v>
      </c>
    </row>
    <row r="24" spans="1:49" ht="15.75" customHeight="1">
      <c r="A24" s="25" t="s">
        <v>46</v>
      </c>
      <c r="B24" s="26">
        <v>1974</v>
      </c>
      <c r="C24" s="27">
        <f t="shared" si="6"/>
        <v>45</v>
      </c>
      <c r="D24" s="28" t="str">
        <f t="shared" si="7"/>
        <v>MS2</v>
      </c>
      <c r="E24" s="29">
        <f t="shared" ref="E24:E25" si="18">VLOOKUP(C24,$A$68:$E$134,5,FALSE)</f>
        <v>0</v>
      </c>
      <c r="F24" s="53"/>
      <c r="G24" s="221"/>
      <c r="H24" s="30"/>
      <c r="I24" s="31"/>
      <c r="J24" s="32"/>
      <c r="K24" s="222"/>
      <c r="L24" s="261"/>
      <c r="M24" s="221">
        <v>1.5439814814814816E-2</v>
      </c>
      <c r="N24" s="30"/>
      <c r="O24" s="35">
        <f t="shared" si="10"/>
        <v>1.5439814814814816E-2</v>
      </c>
      <c r="P24" s="32">
        <f t="shared" si="11"/>
        <v>6</v>
      </c>
      <c r="Q24" s="233">
        <v>25</v>
      </c>
      <c r="R24" s="249"/>
      <c r="S24" s="246"/>
      <c r="T24" s="221">
        <v>8.2407407407407412E-3</v>
      </c>
      <c r="U24" s="30"/>
      <c r="V24" s="35">
        <f t="shared" si="12"/>
        <v>8.2407407407407412E-3</v>
      </c>
      <c r="W24" s="32">
        <f t="shared" si="13"/>
        <v>3</v>
      </c>
      <c r="X24" s="233">
        <v>28</v>
      </c>
      <c r="Y24" s="246"/>
      <c r="Z24" s="318">
        <v>3.1041666666666665E-2</v>
      </c>
      <c r="AA24" s="30"/>
      <c r="AB24" s="35">
        <f t="shared" si="2"/>
        <v>3.1041666666666665E-2</v>
      </c>
      <c r="AC24" s="32">
        <f t="shared" si="14"/>
        <v>3</v>
      </c>
      <c r="AD24" s="233">
        <v>28</v>
      </c>
      <c r="AE24" s="246"/>
      <c r="AF24" s="221"/>
      <c r="AG24" s="30"/>
      <c r="AH24" s="35">
        <f t="shared" si="3"/>
        <v>0</v>
      </c>
      <c r="AI24" s="36">
        <v>6</v>
      </c>
      <c r="AJ24" s="233">
        <v>25</v>
      </c>
      <c r="AK24" s="246"/>
      <c r="AL24" s="221">
        <v>2.0694444444444446E-2</v>
      </c>
      <c r="AM24" s="30"/>
      <c r="AN24" s="35">
        <f t="shared" si="4"/>
        <v>2.0694444444444446E-2</v>
      </c>
      <c r="AO24" s="36">
        <v>6</v>
      </c>
      <c r="AP24" s="233">
        <v>25</v>
      </c>
      <c r="AQ24" s="246"/>
      <c r="AR24" s="280">
        <f t="shared" si="9"/>
        <v>131</v>
      </c>
      <c r="AS24" s="363">
        <v>81</v>
      </c>
      <c r="AT24" s="18">
        <f t="shared" si="5"/>
        <v>5</v>
      </c>
      <c r="AU24" s="214">
        <v>4</v>
      </c>
      <c r="AV24" s="363">
        <f t="shared" si="8"/>
        <v>85</v>
      </c>
      <c r="AW24" s="358">
        <v>4</v>
      </c>
    </row>
    <row r="25" spans="1:49" ht="15.75" customHeight="1">
      <c r="A25" s="25" t="s">
        <v>47</v>
      </c>
      <c r="B25" s="26">
        <v>1947</v>
      </c>
      <c r="C25" s="27">
        <f t="shared" si="6"/>
        <v>72</v>
      </c>
      <c r="D25" s="28" t="str">
        <f t="shared" si="7"/>
        <v>MS7</v>
      </c>
      <c r="E25" s="29">
        <f t="shared" si="18"/>
        <v>0.1</v>
      </c>
      <c r="F25" s="53"/>
      <c r="G25" s="221">
        <v>1.7812499999999998E-2</v>
      </c>
      <c r="H25" s="30"/>
      <c r="I25" s="31">
        <f t="shared" si="0"/>
        <v>1.603125E-2</v>
      </c>
      <c r="J25" s="32">
        <f t="shared" si="16"/>
        <v>10</v>
      </c>
      <c r="K25" s="39">
        <v>21</v>
      </c>
      <c r="L25" s="261"/>
      <c r="M25" s="221">
        <v>1.818287037037037E-2</v>
      </c>
      <c r="N25" s="30"/>
      <c r="O25" s="34">
        <f t="shared" si="10"/>
        <v>1.6364583333333335E-2</v>
      </c>
      <c r="P25" s="32">
        <f t="shared" si="11"/>
        <v>7</v>
      </c>
      <c r="Q25" s="233">
        <v>24</v>
      </c>
      <c r="R25" s="249"/>
      <c r="S25" s="246"/>
      <c r="T25" s="221">
        <v>1.0787037037037038E-2</v>
      </c>
      <c r="U25" s="30"/>
      <c r="V25" s="35">
        <f t="shared" si="12"/>
        <v>9.7083333333333344E-3</v>
      </c>
      <c r="W25" s="32">
        <f t="shared" si="13"/>
        <v>9</v>
      </c>
      <c r="X25" s="233">
        <v>22</v>
      </c>
      <c r="Y25" s="246"/>
      <c r="Z25" s="318">
        <v>3.4699074074074077E-2</v>
      </c>
      <c r="AA25" s="30"/>
      <c r="AB25" s="35">
        <f t="shared" si="2"/>
        <v>3.1229166666666669E-2</v>
      </c>
      <c r="AC25" s="32">
        <f t="shared" si="14"/>
        <v>4</v>
      </c>
      <c r="AD25" s="233">
        <v>27</v>
      </c>
      <c r="AE25" s="246"/>
      <c r="AF25" s="221"/>
      <c r="AG25" s="30"/>
      <c r="AH25" s="35">
        <f t="shared" si="3"/>
        <v>0</v>
      </c>
      <c r="AI25" s="36"/>
      <c r="AJ25" s="233"/>
      <c r="AK25" s="246"/>
      <c r="AL25" s="221"/>
      <c r="AM25" s="30"/>
      <c r="AN25" s="35">
        <f t="shared" si="4"/>
        <v>0</v>
      </c>
      <c r="AO25" s="36"/>
      <c r="AP25" s="233"/>
      <c r="AQ25" s="246"/>
      <c r="AR25" s="280">
        <f t="shared" si="9"/>
        <v>94</v>
      </c>
      <c r="AS25" s="363">
        <v>73</v>
      </c>
      <c r="AT25" s="18">
        <f t="shared" si="5"/>
        <v>4</v>
      </c>
      <c r="AU25" s="214">
        <v>2</v>
      </c>
      <c r="AV25" s="363">
        <f t="shared" si="8"/>
        <v>75</v>
      </c>
      <c r="AW25" s="358">
        <v>10</v>
      </c>
    </row>
    <row r="26" spans="1:49" ht="15.75" customHeight="1">
      <c r="A26" s="38" t="s">
        <v>49</v>
      </c>
      <c r="B26" s="26">
        <v>1966</v>
      </c>
      <c r="C26" s="27">
        <f t="shared" si="6"/>
        <v>53</v>
      </c>
      <c r="D26" s="28" t="str">
        <f t="shared" si="7"/>
        <v>MS3</v>
      </c>
      <c r="E26" s="29">
        <f>VLOOKUP(C26,$A$68:$E$134,5,FALSE)</f>
        <v>0.02</v>
      </c>
      <c r="F26" s="53"/>
      <c r="G26" s="221">
        <v>1.1516203703703702E-2</v>
      </c>
      <c r="H26" s="30"/>
      <c r="I26" s="31">
        <f t="shared" si="0"/>
        <v>1.1285879629629628E-2</v>
      </c>
      <c r="J26" s="32">
        <f t="shared" si="16"/>
        <v>3</v>
      </c>
      <c r="K26" s="222">
        <v>28</v>
      </c>
      <c r="L26" s="261"/>
      <c r="M26" s="221"/>
      <c r="N26" s="30"/>
      <c r="O26" s="35"/>
      <c r="P26" s="32"/>
      <c r="Q26" s="233"/>
      <c r="R26" s="249"/>
      <c r="S26" s="246"/>
      <c r="T26" s="221"/>
      <c r="U26" s="30"/>
      <c r="V26" s="35"/>
      <c r="W26" s="32"/>
      <c r="X26" s="233"/>
      <c r="Y26" s="246"/>
      <c r="Z26" s="318"/>
      <c r="AA26" s="30"/>
      <c r="AB26" s="35"/>
      <c r="AC26" s="32"/>
      <c r="AD26" s="233"/>
      <c r="AE26" s="246"/>
      <c r="AF26" s="221"/>
      <c r="AG26" s="30"/>
      <c r="AH26" s="35">
        <f t="shared" si="3"/>
        <v>0</v>
      </c>
      <c r="AI26" s="36"/>
      <c r="AJ26" s="233"/>
      <c r="AK26" s="246"/>
      <c r="AL26" s="221"/>
      <c r="AM26" s="30"/>
      <c r="AN26" s="35">
        <f t="shared" si="4"/>
        <v>0</v>
      </c>
      <c r="AO26" s="36"/>
      <c r="AP26" s="233"/>
      <c r="AQ26" s="246"/>
      <c r="AR26" s="280">
        <f t="shared" si="9"/>
        <v>28</v>
      </c>
      <c r="AS26" s="363">
        <v>28</v>
      </c>
      <c r="AT26" s="18">
        <f t="shared" si="5"/>
        <v>1</v>
      </c>
      <c r="AU26" s="214"/>
      <c r="AV26" s="363">
        <f t="shared" si="8"/>
        <v>28</v>
      </c>
    </row>
    <row r="27" spans="1:49" ht="15.75" customHeight="1">
      <c r="A27" s="38" t="s">
        <v>50</v>
      </c>
      <c r="B27" s="26">
        <v>1967</v>
      </c>
      <c r="C27" s="27">
        <f t="shared" si="6"/>
        <v>52</v>
      </c>
      <c r="D27" s="28" t="str">
        <f t="shared" si="7"/>
        <v>MS3</v>
      </c>
      <c r="E27" s="29">
        <f t="shared" ref="E27:E28" si="19">VLOOKUP(C27,$A$68:$E$134,5,FALSE)</f>
        <v>0.02</v>
      </c>
      <c r="F27" s="53"/>
      <c r="G27" s="221"/>
      <c r="H27" s="30"/>
      <c r="I27" s="62"/>
      <c r="J27" s="32"/>
      <c r="K27" s="222"/>
      <c r="L27" s="261"/>
      <c r="M27" s="221">
        <v>1.5324074074074073E-2</v>
      </c>
      <c r="N27" s="30"/>
      <c r="O27" s="35">
        <f t="shared" si="10"/>
        <v>1.5017592592592591E-2</v>
      </c>
      <c r="P27" s="32">
        <f t="shared" si="11"/>
        <v>4</v>
      </c>
      <c r="Q27" s="233">
        <v>27</v>
      </c>
      <c r="R27" s="249"/>
      <c r="S27" s="246"/>
      <c r="T27" s="221">
        <v>9.4560185185185181E-3</v>
      </c>
      <c r="U27" s="30"/>
      <c r="V27" s="35">
        <f t="shared" si="12"/>
        <v>9.2668981481481474E-3</v>
      </c>
      <c r="W27" s="32">
        <f t="shared" si="13"/>
        <v>7</v>
      </c>
      <c r="X27" s="233">
        <v>24</v>
      </c>
      <c r="Y27" s="246"/>
      <c r="Z27" s="318">
        <v>3.335648148148148E-2</v>
      </c>
      <c r="AA27" s="30"/>
      <c r="AB27" s="35">
        <f t="shared" si="2"/>
        <v>3.2689351851851851E-2</v>
      </c>
      <c r="AC27" s="32">
        <f t="shared" si="14"/>
        <v>6</v>
      </c>
      <c r="AD27" s="233">
        <v>25</v>
      </c>
      <c r="AE27" s="246"/>
      <c r="AF27" s="221"/>
      <c r="AG27" s="30"/>
      <c r="AH27" s="35">
        <f t="shared" si="3"/>
        <v>0</v>
      </c>
      <c r="AI27" s="36"/>
      <c r="AJ27" s="233"/>
      <c r="AK27" s="246"/>
      <c r="AL27" s="221">
        <v>2.1041666666666667E-2</v>
      </c>
      <c r="AM27" s="30"/>
      <c r="AN27" s="35">
        <f t="shared" si="4"/>
        <v>2.0620833333333335E-2</v>
      </c>
      <c r="AO27" s="36">
        <v>5</v>
      </c>
      <c r="AP27" s="233">
        <v>26</v>
      </c>
      <c r="AQ27" s="246"/>
      <c r="AR27" s="280">
        <f t="shared" si="9"/>
        <v>102</v>
      </c>
      <c r="AS27" s="363">
        <v>78</v>
      </c>
      <c r="AT27" s="18">
        <f t="shared" si="5"/>
        <v>4</v>
      </c>
      <c r="AU27" s="214">
        <v>2</v>
      </c>
      <c r="AV27" s="363">
        <f t="shared" si="8"/>
        <v>80</v>
      </c>
      <c r="AW27" s="358">
        <v>6</v>
      </c>
    </row>
    <row r="28" spans="1:49" ht="15.75" customHeight="1">
      <c r="A28" s="38" t="s">
        <v>51</v>
      </c>
      <c r="B28" s="26">
        <v>1967</v>
      </c>
      <c r="C28" s="27">
        <f t="shared" si="6"/>
        <v>52</v>
      </c>
      <c r="D28" s="28" t="str">
        <f t="shared" si="7"/>
        <v>MS3</v>
      </c>
      <c r="E28" s="29">
        <f t="shared" si="19"/>
        <v>0.02</v>
      </c>
      <c r="F28" s="53"/>
      <c r="G28" s="221"/>
      <c r="H28" s="30"/>
      <c r="I28" s="62"/>
      <c r="J28" s="32"/>
      <c r="K28" s="222"/>
      <c r="L28" s="261"/>
      <c r="M28" s="221"/>
      <c r="N28" s="30"/>
      <c r="O28" s="35"/>
      <c r="P28" s="32"/>
      <c r="Q28" s="233"/>
      <c r="R28" s="249"/>
      <c r="S28" s="246"/>
      <c r="T28" s="221"/>
      <c r="U28" s="30"/>
      <c r="V28" s="35"/>
      <c r="W28" s="32"/>
      <c r="X28" s="233"/>
      <c r="Y28" s="246"/>
      <c r="Z28" s="318"/>
      <c r="AA28" s="30"/>
      <c r="AB28" s="35"/>
      <c r="AC28" s="32"/>
      <c r="AD28" s="233"/>
      <c r="AE28" s="246"/>
      <c r="AF28" s="221"/>
      <c r="AG28" s="30"/>
      <c r="AH28" s="35">
        <f t="shared" si="3"/>
        <v>0</v>
      </c>
      <c r="AI28" s="36"/>
      <c r="AJ28" s="233"/>
      <c r="AK28" s="246"/>
      <c r="AL28" s="221">
        <v>1.8518518518518521E-2</v>
      </c>
      <c r="AM28" s="30"/>
      <c r="AN28" s="35">
        <f t="shared" si="4"/>
        <v>1.8148148148148149E-2</v>
      </c>
      <c r="AO28" s="36">
        <v>2</v>
      </c>
      <c r="AP28" s="233">
        <v>29</v>
      </c>
      <c r="AQ28" s="246"/>
      <c r="AR28" s="280">
        <f t="shared" si="9"/>
        <v>29</v>
      </c>
      <c r="AS28" s="363">
        <v>29</v>
      </c>
      <c r="AT28" s="18">
        <f t="shared" si="5"/>
        <v>1</v>
      </c>
      <c r="AU28" s="214"/>
      <c r="AV28" s="363">
        <f t="shared" si="8"/>
        <v>29</v>
      </c>
    </row>
    <row r="29" spans="1:49" ht="15.75" customHeight="1">
      <c r="A29" s="38" t="s">
        <v>52</v>
      </c>
      <c r="B29" s="26">
        <v>1967</v>
      </c>
      <c r="C29" s="27">
        <f t="shared" si="6"/>
        <v>52</v>
      </c>
      <c r="D29" s="28" t="str">
        <f t="shared" si="7"/>
        <v>MS3</v>
      </c>
      <c r="E29" s="29">
        <f>VLOOKUP(C29,$A$68:$E$134,5,FALSE)</f>
        <v>0.02</v>
      </c>
      <c r="F29" s="53"/>
      <c r="G29" s="221"/>
      <c r="H29" s="30"/>
      <c r="I29" s="62"/>
      <c r="J29" s="32"/>
      <c r="K29" s="222"/>
      <c r="L29" s="261"/>
      <c r="M29" s="221"/>
      <c r="N29" s="30"/>
      <c r="O29" s="35"/>
      <c r="P29" s="32"/>
      <c r="Q29" s="233"/>
      <c r="R29" s="249"/>
      <c r="S29" s="246"/>
      <c r="T29" s="221"/>
      <c r="U29" s="30"/>
      <c r="V29" s="35"/>
      <c r="W29" s="32"/>
      <c r="X29" s="233"/>
      <c r="Y29" s="246"/>
      <c r="Z29" s="318"/>
      <c r="AA29" s="30"/>
      <c r="AB29" s="35"/>
      <c r="AC29" s="32"/>
      <c r="AD29" s="233"/>
      <c r="AE29" s="246"/>
      <c r="AF29" s="221"/>
      <c r="AG29" s="30"/>
      <c r="AH29" s="35">
        <f t="shared" si="3"/>
        <v>0</v>
      </c>
      <c r="AI29" s="36"/>
      <c r="AJ29" s="233"/>
      <c r="AK29" s="246"/>
      <c r="AL29" s="221"/>
      <c r="AM29" s="30"/>
      <c r="AN29" s="35">
        <f t="shared" si="4"/>
        <v>0</v>
      </c>
      <c r="AO29" s="36"/>
      <c r="AP29" s="233"/>
      <c r="AQ29" s="246"/>
      <c r="AR29" s="280">
        <f t="shared" si="9"/>
        <v>0</v>
      </c>
      <c r="AS29" s="363">
        <v>0</v>
      </c>
      <c r="AT29" s="18">
        <f t="shared" si="5"/>
        <v>0</v>
      </c>
      <c r="AU29" s="214"/>
      <c r="AV29" s="363">
        <f t="shared" si="8"/>
        <v>0</v>
      </c>
    </row>
    <row r="30" spans="1:49" ht="15.75" customHeight="1">
      <c r="A30" s="38" t="s">
        <v>53</v>
      </c>
      <c r="B30" s="26">
        <v>1954</v>
      </c>
      <c r="C30" s="27">
        <f t="shared" si="6"/>
        <v>65</v>
      </c>
      <c r="D30" s="28" t="str">
        <f t="shared" si="7"/>
        <v>MS6</v>
      </c>
      <c r="E30" s="29">
        <f t="shared" ref="E30" si="20">VLOOKUP(C30,$A$68:$E$134,5,FALSE)</f>
        <v>0.08</v>
      </c>
      <c r="F30" s="53"/>
      <c r="G30" s="221"/>
      <c r="H30" s="30"/>
      <c r="I30" s="62"/>
      <c r="J30" s="32"/>
      <c r="K30" s="222"/>
      <c r="L30" s="261"/>
      <c r="M30" s="221"/>
      <c r="N30" s="30"/>
      <c r="O30" s="35"/>
      <c r="P30" s="32"/>
      <c r="Q30" s="233"/>
      <c r="R30" s="249"/>
      <c r="S30" s="246"/>
      <c r="T30" s="221">
        <v>1.0219907407407408E-2</v>
      </c>
      <c r="U30" s="30"/>
      <c r="V30" s="35">
        <f t="shared" si="12"/>
        <v>9.4023148148148165E-3</v>
      </c>
      <c r="W30" s="32">
        <f t="shared" si="13"/>
        <v>8</v>
      </c>
      <c r="X30" s="233">
        <v>23</v>
      </c>
      <c r="Y30" s="246"/>
      <c r="Z30" s="318"/>
      <c r="AA30" s="30"/>
      <c r="AB30" s="35"/>
      <c r="AC30" s="32"/>
      <c r="AD30" s="233"/>
      <c r="AE30" s="246"/>
      <c r="AF30" s="221"/>
      <c r="AG30" s="30"/>
      <c r="AH30" s="35">
        <f t="shared" si="3"/>
        <v>0</v>
      </c>
      <c r="AI30" s="36"/>
      <c r="AJ30" s="233"/>
      <c r="AK30" s="246"/>
      <c r="AL30" s="221"/>
      <c r="AM30" s="30"/>
      <c r="AN30" s="35">
        <f t="shared" si="4"/>
        <v>0</v>
      </c>
      <c r="AO30" s="36"/>
      <c r="AP30" s="233"/>
      <c r="AQ30" s="246"/>
      <c r="AR30" s="280">
        <f t="shared" si="9"/>
        <v>23</v>
      </c>
      <c r="AS30" s="363">
        <v>23</v>
      </c>
      <c r="AT30" s="18">
        <f t="shared" si="5"/>
        <v>1</v>
      </c>
      <c r="AU30" s="214"/>
      <c r="AV30" s="363">
        <f t="shared" si="8"/>
        <v>23</v>
      </c>
    </row>
    <row r="31" spans="1:49" ht="15.75" customHeight="1">
      <c r="A31" s="25" t="s">
        <v>54</v>
      </c>
      <c r="B31" s="26">
        <v>1973</v>
      </c>
      <c r="C31" s="27">
        <f t="shared" si="6"/>
        <v>46</v>
      </c>
      <c r="D31" s="28" t="str">
        <f t="shared" si="7"/>
        <v>MS2</v>
      </c>
      <c r="E31" s="29">
        <f>VLOOKUP(C31,$A$68:$E$134,5,FALSE)</f>
        <v>0</v>
      </c>
      <c r="F31" s="53"/>
      <c r="G31" s="221"/>
      <c r="H31" s="30"/>
      <c r="I31" s="62"/>
      <c r="J31" s="32"/>
      <c r="K31" s="222"/>
      <c r="L31" s="261"/>
      <c r="M31" s="221"/>
      <c r="N31" s="30"/>
      <c r="O31" s="35"/>
      <c r="P31" s="32"/>
      <c r="Q31" s="233"/>
      <c r="R31" s="249"/>
      <c r="S31" s="246"/>
      <c r="T31" s="221"/>
      <c r="U31" s="30"/>
      <c r="V31" s="35"/>
      <c r="W31" s="32"/>
      <c r="X31" s="233"/>
      <c r="Y31" s="246"/>
      <c r="Z31" s="318"/>
      <c r="AA31" s="30"/>
      <c r="AB31" s="35"/>
      <c r="AC31" s="32"/>
      <c r="AD31" s="233"/>
      <c r="AE31" s="246"/>
      <c r="AF31" s="221"/>
      <c r="AG31" s="30"/>
      <c r="AH31" s="35">
        <f t="shared" si="3"/>
        <v>0</v>
      </c>
      <c r="AI31" s="36"/>
      <c r="AJ31" s="233"/>
      <c r="AK31" s="246"/>
      <c r="AL31" s="221"/>
      <c r="AM31" s="30"/>
      <c r="AN31" s="35">
        <f t="shared" si="4"/>
        <v>0</v>
      </c>
      <c r="AO31" s="36"/>
      <c r="AP31" s="233"/>
      <c r="AQ31" s="246"/>
      <c r="AR31" s="280">
        <f t="shared" si="9"/>
        <v>0</v>
      </c>
      <c r="AS31" s="363">
        <v>0</v>
      </c>
      <c r="AT31" s="18">
        <f t="shared" si="5"/>
        <v>0</v>
      </c>
      <c r="AU31" s="214"/>
      <c r="AV31" s="363">
        <f t="shared" si="8"/>
        <v>0</v>
      </c>
    </row>
    <row r="32" spans="1:49" ht="15.75" customHeight="1">
      <c r="A32" s="25" t="s">
        <v>55</v>
      </c>
      <c r="B32" s="26">
        <v>1961</v>
      </c>
      <c r="C32" s="27">
        <f t="shared" si="6"/>
        <v>58</v>
      </c>
      <c r="D32" s="28" t="str">
        <f t="shared" si="7"/>
        <v>MS4</v>
      </c>
      <c r="E32" s="29">
        <f>VLOOKUP(C32,$A$68:$E$134,5,FALSE)</f>
        <v>0.04</v>
      </c>
      <c r="F32" s="53"/>
      <c r="G32" s="221"/>
      <c r="H32" s="30"/>
      <c r="I32" s="62"/>
      <c r="J32" s="32"/>
      <c r="K32" s="222"/>
      <c r="L32" s="261"/>
      <c r="M32" s="221">
        <v>1.5057870370370369E-2</v>
      </c>
      <c r="N32" s="30"/>
      <c r="O32" s="35">
        <f t="shared" si="10"/>
        <v>1.4455555555555553E-2</v>
      </c>
      <c r="P32" s="32">
        <f t="shared" si="11"/>
        <v>3</v>
      </c>
      <c r="Q32" s="233">
        <v>28</v>
      </c>
      <c r="R32" s="249"/>
      <c r="S32" s="246"/>
      <c r="T32" s="221">
        <v>8.5416666666666679E-3</v>
      </c>
      <c r="U32" s="30"/>
      <c r="V32" s="35">
        <f t="shared" si="12"/>
        <v>8.2000000000000007E-3</v>
      </c>
      <c r="W32" s="32">
        <f t="shared" si="13"/>
        <v>2</v>
      </c>
      <c r="X32" s="233">
        <v>29</v>
      </c>
      <c r="Y32" s="246"/>
      <c r="Z32" s="318">
        <v>3.349537037037037E-2</v>
      </c>
      <c r="AA32" s="30"/>
      <c r="AB32" s="35">
        <f t="shared" si="2"/>
        <v>3.2155555555555555E-2</v>
      </c>
      <c r="AC32" s="32">
        <f t="shared" si="14"/>
        <v>5</v>
      </c>
      <c r="AD32" s="233">
        <v>26</v>
      </c>
      <c r="AE32" s="246"/>
      <c r="AF32" s="221"/>
      <c r="AG32" s="30"/>
      <c r="AH32" s="35">
        <f t="shared" si="3"/>
        <v>0</v>
      </c>
      <c r="AI32" s="36"/>
      <c r="AJ32" s="233"/>
      <c r="AK32" s="246"/>
      <c r="AL32" s="221"/>
      <c r="AM32" s="30"/>
      <c r="AN32" s="35">
        <f t="shared" si="4"/>
        <v>0</v>
      </c>
      <c r="AO32" s="36"/>
      <c r="AP32" s="233"/>
      <c r="AQ32" s="246"/>
      <c r="AR32" s="280">
        <f t="shared" si="9"/>
        <v>83</v>
      </c>
      <c r="AS32" s="363">
        <v>83</v>
      </c>
      <c r="AT32" s="18">
        <f t="shared" si="5"/>
        <v>3</v>
      </c>
      <c r="AU32" s="214"/>
      <c r="AV32" s="363">
        <f t="shared" si="8"/>
        <v>83</v>
      </c>
      <c r="AW32" s="358">
        <v>5</v>
      </c>
    </row>
    <row r="33" spans="1:49" ht="15.75" customHeight="1">
      <c r="A33" s="25" t="s">
        <v>56</v>
      </c>
      <c r="B33" s="26">
        <v>1970</v>
      </c>
      <c r="C33" s="27">
        <f t="shared" si="6"/>
        <v>49</v>
      </c>
      <c r="D33" s="28" t="str">
        <f t="shared" si="7"/>
        <v>MS2</v>
      </c>
      <c r="E33" s="29">
        <f t="shared" ref="E33:E34" si="21">VLOOKUP(C33,$A$68:$E$134,5,FALSE)</f>
        <v>0</v>
      </c>
      <c r="F33" s="53"/>
      <c r="G33" s="221"/>
      <c r="H33" s="30"/>
      <c r="I33" s="62"/>
      <c r="J33" s="32"/>
      <c r="K33" s="222"/>
      <c r="L33" s="261"/>
      <c r="M33" s="221">
        <v>1.3773148148148147E-2</v>
      </c>
      <c r="N33" s="30"/>
      <c r="O33" s="35">
        <f t="shared" si="10"/>
        <v>1.3773148148148147E-2</v>
      </c>
      <c r="P33" s="32">
        <f t="shared" si="11"/>
        <v>1</v>
      </c>
      <c r="Q33" s="233">
        <v>30</v>
      </c>
      <c r="R33" s="249"/>
      <c r="S33" s="246"/>
      <c r="T33" s="221"/>
      <c r="U33" s="30"/>
      <c r="V33" s="35"/>
      <c r="W33" s="32"/>
      <c r="X33" s="233"/>
      <c r="Y33" s="246"/>
      <c r="Z33" s="318">
        <v>3.4097222222222223E-2</v>
      </c>
      <c r="AA33" s="30"/>
      <c r="AB33" s="35">
        <f t="shared" si="2"/>
        <v>3.4097222222222223E-2</v>
      </c>
      <c r="AC33" s="32">
        <f t="shared" si="14"/>
        <v>9</v>
      </c>
      <c r="AD33" s="233">
        <v>22</v>
      </c>
      <c r="AE33" s="246"/>
      <c r="AF33" s="221"/>
      <c r="AG33" s="30"/>
      <c r="AH33" s="35">
        <f t="shared" si="3"/>
        <v>0</v>
      </c>
      <c r="AI33" s="36">
        <v>5</v>
      </c>
      <c r="AJ33" s="233">
        <v>26</v>
      </c>
      <c r="AK33" s="246"/>
      <c r="AL33" s="221"/>
      <c r="AM33" s="30"/>
      <c r="AN33" s="35">
        <f t="shared" si="4"/>
        <v>0</v>
      </c>
      <c r="AO33" s="36"/>
      <c r="AP33" s="233"/>
      <c r="AQ33" s="246"/>
      <c r="AR33" s="280">
        <f t="shared" si="9"/>
        <v>78</v>
      </c>
      <c r="AS33" s="363">
        <v>78</v>
      </c>
      <c r="AT33" s="18">
        <f t="shared" si="5"/>
        <v>3</v>
      </c>
      <c r="AU33" s="214"/>
      <c r="AV33" s="363">
        <f t="shared" si="8"/>
        <v>78</v>
      </c>
      <c r="AW33" s="358">
        <v>7</v>
      </c>
    </row>
    <row r="34" spans="1:49" ht="15.75" customHeight="1">
      <c r="A34" s="25" t="s">
        <v>266</v>
      </c>
      <c r="B34" s="26">
        <v>1976</v>
      </c>
      <c r="C34" s="27">
        <f t="shared" si="6"/>
        <v>43</v>
      </c>
      <c r="D34" s="28" t="str">
        <f t="shared" si="7"/>
        <v>MS1</v>
      </c>
      <c r="E34" s="29">
        <f t="shared" si="21"/>
        <v>0</v>
      </c>
      <c r="F34" s="53"/>
      <c r="G34" s="221">
        <v>1.2511574074074073E-2</v>
      </c>
      <c r="H34" s="30"/>
      <c r="I34" s="62">
        <f t="shared" si="0"/>
        <v>1.2511574074074073E-2</v>
      </c>
      <c r="J34" s="32">
        <f t="shared" si="16"/>
        <v>5</v>
      </c>
      <c r="K34" s="222">
        <v>27</v>
      </c>
      <c r="L34" s="261"/>
      <c r="M34" s="221"/>
      <c r="N34" s="30"/>
      <c r="O34" s="35"/>
      <c r="P34" s="32"/>
      <c r="Q34" s="233"/>
      <c r="R34" s="249"/>
      <c r="S34" s="246"/>
      <c r="T34" s="221"/>
      <c r="U34" s="30"/>
      <c r="V34" s="35"/>
      <c r="W34" s="32"/>
      <c r="X34" s="233"/>
      <c r="Y34" s="246"/>
      <c r="Z34" s="318"/>
      <c r="AA34" s="30"/>
      <c r="AB34" s="35"/>
      <c r="AC34" s="32"/>
      <c r="AD34" s="233"/>
      <c r="AE34" s="246"/>
      <c r="AF34" s="221"/>
      <c r="AG34" s="30"/>
      <c r="AH34" s="35">
        <f t="shared" si="3"/>
        <v>0</v>
      </c>
      <c r="AI34" s="36"/>
      <c r="AJ34" s="233"/>
      <c r="AK34" s="246"/>
      <c r="AL34" s="221"/>
      <c r="AM34" s="30"/>
      <c r="AN34" s="35">
        <f t="shared" si="4"/>
        <v>0</v>
      </c>
      <c r="AO34" s="36"/>
      <c r="AP34" s="233"/>
      <c r="AQ34" s="246"/>
      <c r="AR34" s="280">
        <f t="shared" si="9"/>
        <v>27</v>
      </c>
      <c r="AS34" s="363">
        <v>27</v>
      </c>
      <c r="AT34" s="18">
        <f t="shared" si="5"/>
        <v>1</v>
      </c>
      <c r="AU34" s="214"/>
      <c r="AV34" s="363">
        <f t="shared" si="8"/>
        <v>27</v>
      </c>
    </row>
    <row r="35" spans="1:49" ht="15.75" customHeight="1">
      <c r="A35" s="25" t="s">
        <v>270</v>
      </c>
      <c r="B35" s="26">
        <v>1967</v>
      </c>
      <c r="C35" s="27">
        <f t="shared" ref="C35" si="22">+$B$2-B35</f>
        <v>52</v>
      </c>
      <c r="D35" s="28" t="str">
        <f t="shared" ref="D35" si="23">VLOOKUP(C35,$A$68:$E$134,3,FALSE)</f>
        <v>MS3</v>
      </c>
      <c r="E35" s="29">
        <f t="shared" ref="E35" si="24">VLOOKUP(C35,$A$68:$E$134,5,FALSE)</f>
        <v>0.02</v>
      </c>
      <c r="F35" s="53"/>
      <c r="G35" s="221"/>
      <c r="H35" s="30"/>
      <c r="I35" s="291"/>
      <c r="J35" s="32"/>
      <c r="K35" s="222"/>
      <c r="L35" s="261"/>
      <c r="M35" s="221"/>
      <c r="N35" s="30"/>
      <c r="O35" s="35"/>
      <c r="P35" s="32"/>
      <c r="Q35" s="233"/>
      <c r="R35" s="249"/>
      <c r="S35" s="246"/>
      <c r="T35" s="221">
        <v>8.4143518518518517E-3</v>
      </c>
      <c r="U35" s="30"/>
      <c r="V35" s="35">
        <f t="shared" ref="V35" si="25">T35*(1-$E35)</f>
        <v>8.2460648148148137E-3</v>
      </c>
      <c r="W35" s="32">
        <f t="shared" si="13"/>
        <v>4</v>
      </c>
      <c r="X35" s="233">
        <v>27</v>
      </c>
      <c r="Y35" s="246"/>
      <c r="Z35" s="318"/>
      <c r="AA35" s="30"/>
      <c r="AB35" s="35"/>
      <c r="AC35" s="32"/>
      <c r="AD35" s="233"/>
      <c r="AE35" s="246"/>
      <c r="AF35" s="221"/>
      <c r="AG35" s="30"/>
      <c r="AH35" s="35"/>
      <c r="AI35" s="36"/>
      <c r="AJ35" s="233"/>
      <c r="AK35" s="246"/>
      <c r="AL35" s="221"/>
      <c r="AM35" s="30"/>
      <c r="AN35" s="35"/>
      <c r="AO35" s="36"/>
      <c r="AP35" s="233"/>
      <c r="AQ35" s="246"/>
      <c r="AR35" s="280">
        <f t="shared" ref="AR35" si="26">K35+Q35+X35+AD35+AJ35+AP35</f>
        <v>27</v>
      </c>
      <c r="AS35" s="363">
        <v>27</v>
      </c>
      <c r="AT35" s="18">
        <f t="shared" ref="AT35" si="27">COUNT(K35,Q35,X35,AD35,AJ35,AP35)</f>
        <v>1</v>
      </c>
      <c r="AU35" s="214"/>
      <c r="AV35" s="363">
        <f t="shared" si="8"/>
        <v>27</v>
      </c>
    </row>
    <row r="36" spans="1:49" s="50" customFormat="1" ht="15.75" customHeight="1">
      <c r="A36" s="40" t="s">
        <v>57</v>
      </c>
      <c r="B36" s="41"/>
      <c r="C36" s="42"/>
      <c r="D36" s="43"/>
      <c r="E36" s="44"/>
      <c r="F36" s="53"/>
      <c r="G36" s="224"/>
      <c r="H36" s="46"/>
      <c r="I36" s="47"/>
      <c r="J36" s="48"/>
      <c r="K36" s="225"/>
      <c r="L36" s="261"/>
      <c r="M36" s="224"/>
      <c r="N36" s="46"/>
      <c r="O36" s="35"/>
      <c r="P36" s="49"/>
      <c r="Q36" s="253"/>
      <c r="R36" s="255"/>
      <c r="S36" s="246"/>
      <c r="T36" s="224"/>
      <c r="U36" s="46"/>
      <c r="V36" s="35"/>
      <c r="W36" s="49"/>
      <c r="X36" s="253"/>
      <c r="Y36" s="246"/>
      <c r="Z36" s="319"/>
      <c r="AA36" s="46"/>
      <c r="AB36" s="35"/>
      <c r="AC36" s="49"/>
      <c r="AD36" s="253"/>
      <c r="AE36" s="246"/>
      <c r="AF36" s="224"/>
      <c r="AG36" s="46"/>
      <c r="AH36" s="45"/>
      <c r="AI36" s="49"/>
      <c r="AJ36" s="253"/>
      <c r="AK36" s="246"/>
      <c r="AL36" s="224"/>
      <c r="AM36" s="46"/>
      <c r="AN36" s="45"/>
      <c r="AO36" s="49"/>
      <c r="AP36" s="253"/>
      <c r="AQ36" s="246"/>
      <c r="AR36" s="280"/>
      <c r="AS36" s="363"/>
      <c r="AT36" s="18"/>
      <c r="AU36" s="214"/>
      <c r="AV36" s="363">
        <f t="shared" si="8"/>
        <v>0</v>
      </c>
      <c r="AW36" s="359"/>
    </row>
    <row r="37" spans="1:49" ht="15.75" customHeight="1">
      <c r="A37" s="25" t="s">
        <v>30</v>
      </c>
      <c r="B37" s="26">
        <v>2001</v>
      </c>
      <c r="C37" s="27">
        <f t="shared" si="6"/>
        <v>18</v>
      </c>
      <c r="D37" s="28" t="s">
        <v>31</v>
      </c>
      <c r="E37" s="29">
        <v>0</v>
      </c>
      <c r="F37" s="53"/>
      <c r="G37" s="221"/>
      <c r="H37" s="30"/>
      <c r="I37" s="62">
        <f t="shared" ref="I37:I46" si="28">G37*(1-$E37)</f>
        <v>0</v>
      </c>
      <c r="J37" s="39"/>
      <c r="K37" s="222"/>
      <c r="L37" s="261"/>
      <c r="M37" s="221"/>
      <c r="N37" s="30"/>
      <c r="O37" s="35">
        <f t="shared" si="10"/>
        <v>0</v>
      </c>
      <c r="P37" s="36"/>
      <c r="Q37" s="233"/>
      <c r="R37" s="249"/>
      <c r="S37" s="246"/>
      <c r="T37" s="221"/>
      <c r="U37" s="30"/>
      <c r="V37" s="35">
        <f>T37*(1-$E37)</f>
        <v>0</v>
      </c>
      <c r="W37" s="36"/>
      <c r="X37" s="233"/>
      <c r="Y37" s="246"/>
      <c r="Z37" s="318"/>
      <c r="AA37" s="30"/>
      <c r="AB37" s="35">
        <f>Z37*(1-$E37)</f>
        <v>0</v>
      </c>
      <c r="AC37" s="36"/>
      <c r="AD37" s="233"/>
      <c r="AE37" s="246"/>
      <c r="AF37" s="221"/>
      <c r="AG37" s="30"/>
      <c r="AH37" s="35">
        <f t="shared" ref="AH37:AH38" si="29">AF37*(1-$E37)</f>
        <v>0</v>
      </c>
      <c r="AI37" s="36"/>
      <c r="AJ37" s="233"/>
      <c r="AK37" s="246"/>
      <c r="AL37" s="221"/>
      <c r="AM37" s="30"/>
      <c r="AN37" s="35">
        <f t="shared" si="4"/>
        <v>0</v>
      </c>
      <c r="AO37" s="36"/>
      <c r="AP37" s="233"/>
      <c r="AQ37" s="246"/>
      <c r="AR37" s="280">
        <f t="shared" ref="AR37:AR46" si="30">K37+Q37+X37+AD37+AJ37+AP37</f>
        <v>0</v>
      </c>
      <c r="AS37" s="363"/>
      <c r="AT37" s="18">
        <f>COUNT(K37,Q37,X37,AD37,AJ37,AP37)</f>
        <v>0</v>
      </c>
      <c r="AU37" s="214"/>
      <c r="AV37" s="363">
        <f t="shared" si="8"/>
        <v>0</v>
      </c>
    </row>
    <row r="38" spans="1:49" ht="15.75" customHeight="1">
      <c r="A38" s="38" t="s">
        <v>58</v>
      </c>
      <c r="B38" s="26">
        <v>2002</v>
      </c>
      <c r="C38" s="27">
        <f t="shared" si="6"/>
        <v>17</v>
      </c>
      <c r="D38" s="28" t="s">
        <v>31</v>
      </c>
      <c r="E38" s="29">
        <v>0</v>
      </c>
      <c r="F38" s="53"/>
      <c r="G38" s="221"/>
      <c r="H38" s="30"/>
      <c r="I38" s="62">
        <f t="shared" si="28"/>
        <v>0</v>
      </c>
      <c r="J38" s="39"/>
      <c r="K38" s="222"/>
      <c r="L38" s="261"/>
      <c r="M38" s="221"/>
      <c r="N38" s="30"/>
      <c r="O38" s="35">
        <f t="shared" si="10"/>
        <v>0</v>
      </c>
      <c r="P38" s="36"/>
      <c r="Q38" s="233"/>
      <c r="R38" s="249"/>
      <c r="S38" s="246"/>
      <c r="T38" s="221">
        <v>8.9699074074074073E-3</v>
      </c>
      <c r="U38" s="30">
        <v>2</v>
      </c>
      <c r="V38" s="35">
        <f>T38*(1-$E38)</f>
        <v>8.9699074074074073E-3</v>
      </c>
      <c r="W38" s="36">
        <v>3</v>
      </c>
      <c r="X38" s="233">
        <v>28</v>
      </c>
      <c r="Y38" s="246"/>
      <c r="Z38" s="318"/>
      <c r="AA38" s="30"/>
      <c r="AB38" s="35">
        <f>Z38*(1-$E38)</f>
        <v>0</v>
      </c>
      <c r="AC38" s="36"/>
      <c r="AD38" s="233"/>
      <c r="AE38" s="246"/>
      <c r="AF38" s="221"/>
      <c r="AG38" s="30"/>
      <c r="AH38" s="35">
        <f t="shared" si="29"/>
        <v>0</v>
      </c>
      <c r="AI38" s="36"/>
      <c r="AJ38" s="233"/>
      <c r="AK38" s="246"/>
      <c r="AL38" s="221"/>
      <c r="AM38" s="30"/>
      <c r="AN38" s="35">
        <f t="shared" si="4"/>
        <v>0</v>
      </c>
      <c r="AO38" s="36"/>
      <c r="AP38" s="233"/>
      <c r="AQ38" s="246"/>
      <c r="AR38" s="280">
        <f t="shared" si="30"/>
        <v>28</v>
      </c>
      <c r="AS38" s="363">
        <v>28</v>
      </c>
      <c r="AT38" s="18">
        <f>COUNT(K38,Q38,X38,AD38,AJ38,AP38)</f>
        <v>1</v>
      </c>
      <c r="AU38" s="214"/>
      <c r="AV38" s="363">
        <f t="shared" si="8"/>
        <v>28</v>
      </c>
      <c r="AW38" s="358">
        <v>5</v>
      </c>
    </row>
    <row r="39" spans="1:49" ht="15.75" customHeight="1">
      <c r="A39" s="38" t="s">
        <v>59</v>
      </c>
      <c r="B39" s="26">
        <v>2002</v>
      </c>
      <c r="C39" s="27">
        <f t="shared" si="6"/>
        <v>17</v>
      </c>
      <c r="D39" s="28" t="s">
        <v>31</v>
      </c>
      <c r="E39" s="29">
        <v>0</v>
      </c>
      <c r="F39" s="53"/>
      <c r="G39" s="221">
        <v>7.0949074074074074E-3</v>
      </c>
      <c r="H39" s="30">
        <v>1</v>
      </c>
      <c r="I39" s="62">
        <f t="shared" si="28"/>
        <v>7.0949074074074074E-3</v>
      </c>
      <c r="J39" s="39">
        <v>4</v>
      </c>
      <c r="K39" s="222">
        <v>17</v>
      </c>
      <c r="L39" s="261"/>
      <c r="M39" s="221">
        <v>1.556712962962963E-2</v>
      </c>
      <c r="N39" s="30">
        <v>2</v>
      </c>
      <c r="O39" s="35">
        <f t="shared" si="10"/>
        <v>1.556712962962963E-2</v>
      </c>
      <c r="P39" s="36">
        <v>1</v>
      </c>
      <c r="Q39" s="233">
        <v>30</v>
      </c>
      <c r="R39" s="249"/>
      <c r="S39" s="246"/>
      <c r="T39" s="221">
        <v>8.7152777777777784E-3</v>
      </c>
      <c r="U39" s="30">
        <v>2</v>
      </c>
      <c r="V39" s="35">
        <f>T39*(1-$E39)</f>
        <v>8.7152777777777784E-3</v>
      </c>
      <c r="W39" s="36">
        <v>2</v>
      </c>
      <c r="X39" s="36">
        <v>29</v>
      </c>
      <c r="Y39" s="246"/>
      <c r="Z39" s="318"/>
      <c r="AA39" s="30"/>
      <c r="AB39" s="35">
        <f>Z39*(1-$E39)</f>
        <v>0</v>
      </c>
      <c r="AC39" s="36"/>
      <c r="AD39" s="233"/>
      <c r="AE39" s="246"/>
      <c r="AF39" s="221"/>
      <c r="AG39" s="30"/>
      <c r="AH39" s="35">
        <f>AF39*(1-$E39)</f>
        <v>0</v>
      </c>
      <c r="AI39" s="36"/>
      <c r="AJ39" s="233"/>
      <c r="AK39" s="246"/>
      <c r="AL39" s="221"/>
      <c r="AM39" s="30"/>
      <c r="AN39" s="35">
        <f>AL39*(1-$E39)</f>
        <v>0</v>
      </c>
      <c r="AO39" s="36"/>
      <c r="AP39" s="233"/>
      <c r="AQ39" s="246"/>
      <c r="AR39" s="280">
        <f t="shared" si="30"/>
        <v>76</v>
      </c>
      <c r="AS39" s="363">
        <v>76</v>
      </c>
      <c r="AT39" s="18">
        <f>COUNT(K39,Q39,X39,AD39,AJ39,AP39)</f>
        <v>3</v>
      </c>
      <c r="AU39" s="214"/>
      <c r="AV39" s="363">
        <f t="shared" si="8"/>
        <v>76</v>
      </c>
      <c r="AW39" s="358">
        <v>2</v>
      </c>
    </row>
    <row r="40" spans="1:49" ht="15.75" customHeight="1">
      <c r="A40" s="25" t="s">
        <v>60</v>
      </c>
      <c r="B40" s="26">
        <v>2004</v>
      </c>
      <c r="C40" s="27">
        <f t="shared" si="6"/>
        <v>15</v>
      </c>
      <c r="D40" s="28" t="s">
        <v>31</v>
      </c>
      <c r="E40" s="51">
        <v>0</v>
      </c>
      <c r="F40" s="265"/>
      <c r="G40" s="221">
        <v>5.6365740740740742E-3</v>
      </c>
      <c r="H40" s="30">
        <v>1</v>
      </c>
      <c r="I40" s="62">
        <f t="shared" si="28"/>
        <v>5.6365740740740742E-3</v>
      </c>
      <c r="J40" s="39">
        <v>3</v>
      </c>
      <c r="K40" s="222">
        <v>18</v>
      </c>
      <c r="L40" s="261"/>
      <c r="M40" s="221"/>
      <c r="N40" s="30"/>
      <c r="O40" s="35">
        <f t="shared" si="10"/>
        <v>0</v>
      </c>
      <c r="P40" s="36"/>
      <c r="Q40" s="233"/>
      <c r="R40" s="249"/>
      <c r="S40" s="246"/>
      <c r="T40" s="221"/>
      <c r="U40" s="30"/>
      <c r="V40" s="35">
        <f>T40*(1-$E40)</f>
        <v>0</v>
      </c>
      <c r="W40" s="36"/>
      <c r="X40" s="233"/>
      <c r="Y40" s="246"/>
      <c r="Z40" s="318"/>
      <c r="AA40" s="30"/>
      <c r="AB40" s="35">
        <f>Z40*(1-$E40)</f>
        <v>0</v>
      </c>
      <c r="AC40" s="36"/>
      <c r="AD40" s="233"/>
      <c r="AE40" s="246"/>
      <c r="AF40" s="221"/>
      <c r="AG40" s="30"/>
      <c r="AH40" s="35">
        <f>AF40*(1-$E40)</f>
        <v>0</v>
      </c>
      <c r="AI40" s="36"/>
      <c r="AJ40" s="233"/>
      <c r="AK40" s="246"/>
      <c r="AL40" s="221"/>
      <c r="AM40" s="30"/>
      <c r="AN40" s="35">
        <f>AL40*(1-$E40)</f>
        <v>0</v>
      </c>
      <c r="AO40" s="36"/>
      <c r="AP40" s="233"/>
      <c r="AQ40" s="246"/>
      <c r="AR40" s="280">
        <f t="shared" si="30"/>
        <v>18</v>
      </c>
      <c r="AS40" s="363">
        <v>18</v>
      </c>
      <c r="AT40" s="18">
        <f>COUNT(K40,Q40,X40,AD40,AJ40,AP40)</f>
        <v>1</v>
      </c>
      <c r="AU40" s="214"/>
      <c r="AV40" s="363">
        <f t="shared" si="8"/>
        <v>18</v>
      </c>
      <c r="AW40" s="358">
        <v>6</v>
      </c>
    </row>
    <row r="41" spans="1:49" ht="15.75" customHeight="1">
      <c r="A41" s="38" t="s">
        <v>61</v>
      </c>
      <c r="B41" s="26">
        <v>2005</v>
      </c>
      <c r="C41" s="27">
        <f t="shared" si="6"/>
        <v>14</v>
      </c>
      <c r="D41" s="28" t="s">
        <v>84</v>
      </c>
      <c r="E41" s="29">
        <v>0</v>
      </c>
      <c r="F41" s="53"/>
      <c r="G41" s="221">
        <v>4.6990740740740743E-3</v>
      </c>
      <c r="H41" s="30">
        <v>1</v>
      </c>
      <c r="I41" s="62">
        <f t="shared" si="28"/>
        <v>4.6990740740740743E-3</v>
      </c>
      <c r="J41" s="32">
        <v>1</v>
      </c>
      <c r="K41" s="222">
        <v>20</v>
      </c>
      <c r="L41" s="261"/>
      <c r="M41" s="221"/>
      <c r="N41" s="30"/>
      <c r="O41" s="35">
        <f t="shared" si="10"/>
        <v>0</v>
      </c>
      <c r="P41" s="36"/>
      <c r="Q41" s="233"/>
      <c r="R41" s="249"/>
      <c r="S41" s="246"/>
      <c r="T41" s="221">
        <v>8.6689814814814806E-3</v>
      </c>
      <c r="U41" s="30">
        <v>2</v>
      </c>
      <c r="V41" s="35">
        <f t="shared" ref="V41:V46" si="31">T41*(1-$E41)</f>
        <v>8.6689814814814806E-3</v>
      </c>
      <c r="W41" s="36">
        <v>1</v>
      </c>
      <c r="X41" s="233">
        <v>30</v>
      </c>
      <c r="Y41" s="246"/>
      <c r="Z41" s="318">
        <v>1.8530092592592595E-2</v>
      </c>
      <c r="AA41" s="30">
        <v>1</v>
      </c>
      <c r="AB41" s="35">
        <f t="shared" ref="AB41:AB46" si="32">Z41*(1-$E41)</f>
        <v>1.8530092592592595E-2</v>
      </c>
      <c r="AC41" s="36">
        <v>1</v>
      </c>
      <c r="AD41" s="233">
        <v>20</v>
      </c>
      <c r="AE41" s="246"/>
      <c r="AF41" s="221"/>
      <c r="AG41" s="30">
        <v>1</v>
      </c>
      <c r="AH41" s="35">
        <f t="shared" ref="AH41:AH47" si="33">AF41*(1-$E41)</f>
        <v>0</v>
      </c>
      <c r="AI41" s="36">
        <v>1</v>
      </c>
      <c r="AJ41" s="233">
        <v>20</v>
      </c>
      <c r="AK41" s="246"/>
      <c r="AL41" s="221">
        <v>2.1041666666666667E-2</v>
      </c>
      <c r="AM41" s="30">
        <v>2</v>
      </c>
      <c r="AN41" s="35">
        <f t="shared" ref="AN41:AN46" si="34">AL41*(1-$E41)</f>
        <v>2.1041666666666667E-2</v>
      </c>
      <c r="AO41" s="36">
        <v>1</v>
      </c>
      <c r="AP41" s="233">
        <v>30</v>
      </c>
      <c r="AQ41" s="246"/>
      <c r="AR41" s="280">
        <f t="shared" si="30"/>
        <v>120</v>
      </c>
      <c r="AS41" s="363">
        <v>80</v>
      </c>
      <c r="AT41" s="18">
        <f t="shared" ref="AT41:AT46" si="35">COUNT(K41,Q41,X41,AD41,AJ41,AP41)</f>
        <v>5</v>
      </c>
      <c r="AU41" s="214">
        <v>4</v>
      </c>
      <c r="AV41" s="363">
        <f t="shared" si="8"/>
        <v>84</v>
      </c>
      <c r="AW41" s="358">
        <v>1</v>
      </c>
    </row>
    <row r="42" spans="1:49" ht="15.75" customHeight="1">
      <c r="A42" s="25" t="s">
        <v>64</v>
      </c>
      <c r="B42" s="26">
        <v>2005</v>
      </c>
      <c r="C42" s="27">
        <f t="shared" si="6"/>
        <v>14</v>
      </c>
      <c r="D42" s="28" t="s">
        <v>84</v>
      </c>
      <c r="E42" s="29">
        <v>0</v>
      </c>
      <c r="F42" s="53"/>
      <c r="G42" s="221">
        <v>7.5810185185185182E-3</v>
      </c>
      <c r="H42" s="30">
        <v>1</v>
      </c>
      <c r="I42" s="62">
        <f t="shared" si="28"/>
        <v>7.5810185185185182E-3</v>
      </c>
      <c r="J42" s="32">
        <v>5</v>
      </c>
      <c r="K42" s="222">
        <v>16</v>
      </c>
      <c r="L42" s="261"/>
      <c r="M42" s="221">
        <v>1.7326388888888888E-2</v>
      </c>
      <c r="N42" s="30">
        <v>2</v>
      </c>
      <c r="O42" s="35">
        <f t="shared" si="10"/>
        <v>1.7326388888888888E-2</v>
      </c>
      <c r="P42" s="36">
        <v>2</v>
      </c>
      <c r="Q42" s="233">
        <v>29</v>
      </c>
      <c r="R42" s="249"/>
      <c r="S42" s="246"/>
      <c r="T42" s="221"/>
      <c r="U42" s="30"/>
      <c r="V42" s="35">
        <f t="shared" si="31"/>
        <v>0</v>
      </c>
      <c r="W42" s="36"/>
      <c r="X42" s="233"/>
      <c r="Y42" s="246"/>
      <c r="Z42" s="318">
        <v>2.0092592592592592E-2</v>
      </c>
      <c r="AA42" s="30">
        <v>1</v>
      </c>
      <c r="AB42" s="35">
        <f t="shared" si="32"/>
        <v>2.0092592592592592E-2</v>
      </c>
      <c r="AC42" s="36">
        <v>2</v>
      </c>
      <c r="AD42" s="233">
        <v>19</v>
      </c>
      <c r="AE42" s="246"/>
      <c r="AF42" s="221"/>
      <c r="AG42" s="30">
        <v>1</v>
      </c>
      <c r="AH42" s="35">
        <f t="shared" si="33"/>
        <v>0</v>
      </c>
      <c r="AI42" s="36">
        <v>4</v>
      </c>
      <c r="AJ42" s="233">
        <v>17</v>
      </c>
      <c r="AK42" s="246"/>
      <c r="AL42" s="221"/>
      <c r="AM42" s="30"/>
      <c r="AN42" s="35">
        <f t="shared" si="34"/>
        <v>0</v>
      </c>
      <c r="AO42" s="36"/>
      <c r="AP42" s="233"/>
      <c r="AQ42" s="246"/>
      <c r="AR42" s="280">
        <f t="shared" si="30"/>
        <v>81</v>
      </c>
      <c r="AS42" s="363">
        <v>65</v>
      </c>
      <c r="AT42" s="18">
        <f t="shared" si="35"/>
        <v>4</v>
      </c>
      <c r="AU42" s="214">
        <v>2</v>
      </c>
      <c r="AV42" s="363">
        <f t="shared" si="8"/>
        <v>67</v>
      </c>
      <c r="AW42" s="358">
        <v>3</v>
      </c>
    </row>
    <row r="43" spans="1:49" ht="15.75" customHeight="1">
      <c r="A43" s="25" t="s">
        <v>67</v>
      </c>
      <c r="B43" s="26">
        <v>2005</v>
      </c>
      <c r="C43" s="27">
        <f t="shared" si="6"/>
        <v>14</v>
      </c>
      <c r="D43" s="26" t="s">
        <v>84</v>
      </c>
      <c r="E43" s="29">
        <v>0</v>
      </c>
      <c r="F43" s="53"/>
      <c r="G43" s="221"/>
      <c r="H43" s="30"/>
      <c r="I43" s="62">
        <f t="shared" si="28"/>
        <v>0</v>
      </c>
      <c r="J43" s="32"/>
      <c r="K43" s="222"/>
      <c r="L43" s="261"/>
      <c r="M43" s="221"/>
      <c r="N43" s="30"/>
      <c r="O43" s="35">
        <f t="shared" si="10"/>
        <v>0</v>
      </c>
      <c r="P43" s="36"/>
      <c r="Q43" s="233"/>
      <c r="R43" s="249"/>
      <c r="S43" s="246"/>
      <c r="T43" s="221"/>
      <c r="U43" s="30"/>
      <c r="V43" s="35">
        <f t="shared" si="31"/>
        <v>0</v>
      </c>
      <c r="W43" s="36"/>
      <c r="X43" s="233"/>
      <c r="Y43" s="246"/>
      <c r="Z43" s="318"/>
      <c r="AA43" s="30"/>
      <c r="AB43" s="35">
        <f t="shared" si="32"/>
        <v>0</v>
      </c>
      <c r="AC43" s="36"/>
      <c r="AD43" s="233"/>
      <c r="AE43" s="246"/>
      <c r="AF43" s="221"/>
      <c r="AG43" s="30">
        <v>1</v>
      </c>
      <c r="AH43" s="35">
        <f t="shared" si="33"/>
        <v>0</v>
      </c>
      <c r="AI43" s="36">
        <v>6</v>
      </c>
      <c r="AJ43" s="233">
        <v>15</v>
      </c>
      <c r="AK43" s="246"/>
      <c r="AL43" s="221"/>
      <c r="AM43" s="30"/>
      <c r="AN43" s="35">
        <f t="shared" si="34"/>
        <v>0</v>
      </c>
      <c r="AO43" s="36"/>
      <c r="AP43" s="233"/>
      <c r="AQ43" s="246"/>
      <c r="AR43" s="280">
        <f t="shared" si="30"/>
        <v>15</v>
      </c>
      <c r="AS43" s="363">
        <v>15</v>
      </c>
      <c r="AT43" s="18">
        <f t="shared" si="35"/>
        <v>1</v>
      </c>
      <c r="AU43" s="214"/>
      <c r="AV43" s="363">
        <f t="shared" si="8"/>
        <v>15</v>
      </c>
      <c r="AW43" s="358">
        <v>8</v>
      </c>
    </row>
    <row r="44" spans="1:49" ht="15.75" customHeight="1">
      <c r="A44" s="38" t="s">
        <v>69</v>
      </c>
      <c r="B44" s="26">
        <v>2005</v>
      </c>
      <c r="C44" s="27">
        <f t="shared" si="6"/>
        <v>14</v>
      </c>
      <c r="D44" s="26" t="s">
        <v>84</v>
      </c>
      <c r="E44" s="29">
        <v>0</v>
      </c>
      <c r="F44" s="53"/>
      <c r="G44" s="221">
        <v>4.9768518518518521E-3</v>
      </c>
      <c r="H44" s="30">
        <v>1</v>
      </c>
      <c r="I44" s="62">
        <f t="shared" si="28"/>
        <v>4.9768518518518521E-3</v>
      </c>
      <c r="J44" s="32">
        <v>2</v>
      </c>
      <c r="K44" s="222">
        <v>19</v>
      </c>
      <c r="L44" s="261"/>
      <c r="M44" s="223"/>
      <c r="N44" s="30"/>
      <c r="O44" s="35">
        <f t="shared" si="10"/>
        <v>0</v>
      </c>
      <c r="P44" s="36"/>
      <c r="Q44" s="233"/>
      <c r="R44" s="249"/>
      <c r="S44" s="246"/>
      <c r="T44" s="221"/>
      <c r="U44" s="30"/>
      <c r="V44" s="35">
        <f t="shared" si="31"/>
        <v>0</v>
      </c>
      <c r="W44" s="36"/>
      <c r="X44" s="233"/>
      <c r="Y44" s="246"/>
      <c r="Z44" s="318"/>
      <c r="AA44" s="30"/>
      <c r="AB44" s="35">
        <f t="shared" si="32"/>
        <v>0</v>
      </c>
      <c r="AC44" s="36"/>
      <c r="AD44" s="233"/>
      <c r="AE44" s="246"/>
      <c r="AF44" s="221"/>
      <c r="AG44" s="30">
        <v>1</v>
      </c>
      <c r="AH44" s="35">
        <f t="shared" si="33"/>
        <v>0</v>
      </c>
      <c r="AI44" s="36">
        <v>2</v>
      </c>
      <c r="AJ44" s="233">
        <v>19</v>
      </c>
      <c r="AK44" s="246"/>
      <c r="AL44" s="221"/>
      <c r="AM44" s="30"/>
      <c r="AN44" s="35">
        <f t="shared" si="34"/>
        <v>0</v>
      </c>
      <c r="AO44" s="36"/>
      <c r="AP44" s="233"/>
      <c r="AQ44" s="246"/>
      <c r="AR44" s="280">
        <f t="shared" si="30"/>
        <v>38</v>
      </c>
      <c r="AS44" s="363">
        <v>38</v>
      </c>
      <c r="AT44" s="18">
        <f t="shared" si="35"/>
        <v>2</v>
      </c>
      <c r="AU44" s="214"/>
      <c r="AV44" s="363">
        <f t="shared" si="8"/>
        <v>38</v>
      </c>
      <c r="AW44" s="358">
        <v>4</v>
      </c>
    </row>
    <row r="45" spans="1:49" ht="15.75" customHeight="1">
      <c r="A45" s="38" t="s">
        <v>70</v>
      </c>
      <c r="B45" s="26">
        <v>2004</v>
      </c>
      <c r="C45" s="27">
        <f t="shared" si="6"/>
        <v>15</v>
      </c>
      <c r="D45" s="26" t="s">
        <v>84</v>
      </c>
      <c r="E45" s="29">
        <v>0</v>
      </c>
      <c r="F45" s="53"/>
      <c r="G45" s="221"/>
      <c r="H45" s="30"/>
      <c r="I45" s="62">
        <f t="shared" si="28"/>
        <v>0</v>
      </c>
      <c r="J45" s="32"/>
      <c r="K45" s="222"/>
      <c r="L45" s="261"/>
      <c r="M45" s="223"/>
      <c r="N45" s="30"/>
      <c r="O45" s="35">
        <f t="shared" si="10"/>
        <v>0</v>
      </c>
      <c r="P45" s="36"/>
      <c r="Q45" s="233"/>
      <c r="R45" s="249"/>
      <c r="S45" s="246"/>
      <c r="T45" s="221"/>
      <c r="U45" s="30"/>
      <c r="V45" s="35">
        <f t="shared" si="31"/>
        <v>0</v>
      </c>
      <c r="W45" s="36"/>
      <c r="X45" s="233"/>
      <c r="Y45" s="246"/>
      <c r="Z45" s="318"/>
      <c r="AA45" s="30"/>
      <c r="AB45" s="35">
        <f t="shared" si="32"/>
        <v>0</v>
      </c>
      <c r="AC45" s="36"/>
      <c r="AD45" s="233"/>
      <c r="AE45" s="246"/>
      <c r="AF45" s="221"/>
      <c r="AG45" s="30"/>
      <c r="AH45" s="35">
        <f t="shared" si="33"/>
        <v>0</v>
      </c>
      <c r="AI45" s="36"/>
      <c r="AJ45" s="233"/>
      <c r="AK45" s="246"/>
      <c r="AL45" s="221"/>
      <c r="AM45" s="30"/>
      <c r="AN45" s="35">
        <f t="shared" si="34"/>
        <v>0</v>
      </c>
      <c r="AO45" s="36"/>
      <c r="AP45" s="233"/>
      <c r="AQ45" s="246"/>
      <c r="AR45" s="280">
        <f t="shared" si="30"/>
        <v>0</v>
      </c>
      <c r="AS45" s="363">
        <v>0</v>
      </c>
      <c r="AT45" s="18">
        <f t="shared" si="35"/>
        <v>0</v>
      </c>
      <c r="AU45" s="214"/>
      <c r="AV45" s="363">
        <f t="shared" si="8"/>
        <v>0</v>
      </c>
    </row>
    <row r="46" spans="1:49" ht="15.75" customHeight="1">
      <c r="A46" s="38" t="s">
        <v>71</v>
      </c>
      <c r="B46" s="26">
        <v>2005</v>
      </c>
      <c r="C46" s="27">
        <f t="shared" si="6"/>
        <v>14</v>
      </c>
      <c r="D46" s="26" t="s">
        <v>84</v>
      </c>
      <c r="E46" s="29">
        <v>0</v>
      </c>
      <c r="F46" s="53"/>
      <c r="G46" s="221"/>
      <c r="H46" s="30"/>
      <c r="I46" s="62">
        <f t="shared" si="28"/>
        <v>0</v>
      </c>
      <c r="J46" s="366"/>
      <c r="K46" s="367"/>
      <c r="L46" s="261"/>
      <c r="M46" s="223"/>
      <c r="N46" s="30"/>
      <c r="O46" s="35">
        <f t="shared" si="10"/>
        <v>0</v>
      </c>
      <c r="P46" s="36"/>
      <c r="Q46" s="233"/>
      <c r="R46" s="249"/>
      <c r="S46" s="246"/>
      <c r="T46" s="221"/>
      <c r="U46" s="30"/>
      <c r="V46" s="35">
        <f t="shared" si="31"/>
        <v>0</v>
      </c>
      <c r="W46" s="36"/>
      <c r="X46" s="233"/>
      <c r="Y46" s="246"/>
      <c r="Z46" s="318"/>
      <c r="AA46" s="30"/>
      <c r="AB46" s="35">
        <f t="shared" si="32"/>
        <v>0</v>
      </c>
      <c r="AC46" s="36"/>
      <c r="AD46" s="233"/>
      <c r="AE46" s="246"/>
      <c r="AF46" s="221"/>
      <c r="AG46" s="30">
        <v>1</v>
      </c>
      <c r="AH46" s="35">
        <f t="shared" si="33"/>
        <v>0</v>
      </c>
      <c r="AI46" s="36">
        <v>5</v>
      </c>
      <c r="AJ46" s="233">
        <v>16</v>
      </c>
      <c r="AK46" s="246"/>
      <c r="AL46" s="221"/>
      <c r="AM46" s="30"/>
      <c r="AN46" s="35">
        <f t="shared" si="34"/>
        <v>0</v>
      </c>
      <c r="AO46" s="36"/>
      <c r="AP46" s="233"/>
      <c r="AQ46" s="246"/>
      <c r="AR46" s="280">
        <f t="shared" si="30"/>
        <v>16</v>
      </c>
      <c r="AS46" s="363">
        <v>16</v>
      </c>
      <c r="AT46" s="18">
        <f t="shared" si="35"/>
        <v>1</v>
      </c>
      <c r="AU46" s="214"/>
      <c r="AV46" s="363">
        <f t="shared" si="8"/>
        <v>16</v>
      </c>
      <c r="AW46" s="358">
        <v>7</v>
      </c>
    </row>
    <row r="47" spans="1:49" ht="15.75" customHeight="1">
      <c r="A47" s="38" t="s">
        <v>63</v>
      </c>
      <c r="B47" s="26">
        <v>2006</v>
      </c>
      <c r="C47" s="27">
        <f t="shared" ref="C47" si="36">+$B$2-B47</f>
        <v>13</v>
      </c>
      <c r="D47" s="26" t="s">
        <v>84</v>
      </c>
      <c r="E47" s="29">
        <v>0</v>
      </c>
      <c r="F47" s="53"/>
      <c r="G47" s="221"/>
      <c r="H47" s="30"/>
      <c r="I47" s="291"/>
      <c r="J47" s="369"/>
      <c r="K47" s="369"/>
      <c r="L47" s="261"/>
      <c r="M47" s="223"/>
      <c r="N47" s="30"/>
      <c r="O47" s="347"/>
      <c r="P47" s="36"/>
      <c r="Q47" s="233"/>
      <c r="R47" s="249"/>
      <c r="S47" s="246"/>
      <c r="T47" s="221"/>
      <c r="U47" s="30"/>
      <c r="V47" s="35"/>
      <c r="W47" s="36"/>
      <c r="X47" s="233"/>
      <c r="Y47" s="246"/>
      <c r="Z47" s="318"/>
      <c r="AA47" s="30"/>
      <c r="AB47" s="35"/>
      <c r="AC47" s="36"/>
      <c r="AD47" s="233"/>
      <c r="AE47" s="246"/>
      <c r="AF47" s="221"/>
      <c r="AG47" s="30">
        <v>1</v>
      </c>
      <c r="AH47" s="35">
        <f t="shared" si="33"/>
        <v>0</v>
      </c>
      <c r="AI47" s="36">
        <v>3</v>
      </c>
      <c r="AJ47" s="233">
        <v>18</v>
      </c>
      <c r="AK47" s="246"/>
      <c r="AL47" s="221"/>
      <c r="AM47" s="30"/>
      <c r="AN47" s="35"/>
      <c r="AO47" s="36"/>
      <c r="AP47" s="233"/>
      <c r="AQ47" s="246"/>
      <c r="AR47" s="280"/>
      <c r="AS47" s="363"/>
      <c r="AT47" s="18"/>
      <c r="AU47" s="214"/>
      <c r="AV47" s="363">
        <f t="shared" si="8"/>
        <v>0</v>
      </c>
    </row>
    <row r="48" spans="1:49" ht="15.75" customHeight="1">
      <c r="A48" s="38" t="s">
        <v>281</v>
      </c>
      <c r="B48" s="26">
        <v>2006</v>
      </c>
      <c r="C48" s="27">
        <f t="shared" ref="C48" si="37">+$B$2-B48</f>
        <v>13</v>
      </c>
      <c r="D48" s="26" t="s">
        <v>84</v>
      </c>
      <c r="E48" s="29">
        <v>0</v>
      </c>
      <c r="F48" s="53"/>
      <c r="G48" s="221"/>
      <c r="H48" s="30"/>
      <c r="I48" s="291"/>
      <c r="J48" s="369"/>
      <c r="K48" s="369"/>
      <c r="L48" s="261"/>
      <c r="M48" s="223"/>
      <c r="N48" s="30"/>
      <c r="O48" s="347"/>
      <c r="P48" s="36"/>
      <c r="Q48" s="233"/>
      <c r="R48" s="249"/>
      <c r="S48" s="246"/>
      <c r="T48" s="221"/>
      <c r="U48" s="30"/>
      <c r="V48" s="35"/>
      <c r="W48" s="36"/>
      <c r="X48" s="233"/>
      <c r="Y48" s="246"/>
      <c r="Z48" s="318"/>
      <c r="AA48" s="30"/>
      <c r="AB48" s="35"/>
      <c r="AC48" s="36"/>
      <c r="AD48" s="233"/>
      <c r="AE48" s="246"/>
      <c r="AF48" s="221"/>
      <c r="AG48" s="30"/>
      <c r="AH48" s="35"/>
      <c r="AI48" s="36"/>
      <c r="AJ48" s="233"/>
      <c r="AK48" s="246"/>
      <c r="AL48" s="221"/>
      <c r="AM48" s="30"/>
      <c r="AN48" s="35"/>
      <c r="AO48" s="36"/>
      <c r="AP48" s="233"/>
      <c r="AQ48" s="246"/>
      <c r="AR48" s="280"/>
      <c r="AS48" s="363"/>
      <c r="AT48" s="18"/>
      <c r="AU48" s="214"/>
      <c r="AV48" s="363">
        <f t="shared" si="8"/>
        <v>0</v>
      </c>
    </row>
    <row r="49" spans="1:49" s="5" customFormat="1" ht="15.75" customHeight="1">
      <c r="A49" s="52" t="s">
        <v>255</v>
      </c>
      <c r="B49" s="14"/>
      <c r="C49" s="42"/>
      <c r="D49" s="14"/>
      <c r="E49" s="53"/>
      <c r="F49" s="53"/>
      <c r="G49" s="226"/>
      <c r="H49" s="54"/>
      <c r="I49" s="35"/>
      <c r="J49" s="213"/>
      <c r="K49" s="368"/>
      <c r="L49" s="246"/>
      <c r="M49" s="226"/>
      <c r="N49" s="54"/>
      <c r="O49" s="34"/>
      <c r="P49" s="18"/>
      <c r="Q49" s="227"/>
      <c r="R49" s="246"/>
      <c r="S49" s="246"/>
      <c r="T49" s="226"/>
      <c r="U49" s="55"/>
      <c r="V49" s="35"/>
      <c r="W49" s="18"/>
      <c r="X49" s="227"/>
      <c r="Y49" s="246"/>
      <c r="Z49" s="320"/>
      <c r="AA49" s="55"/>
      <c r="AB49" s="35"/>
      <c r="AC49" s="18"/>
      <c r="AD49" s="227"/>
      <c r="AE49" s="246"/>
      <c r="AF49" s="226"/>
      <c r="AG49" s="35"/>
      <c r="AH49" s="35"/>
      <c r="AI49" s="18"/>
      <c r="AJ49" s="227"/>
      <c r="AK49" s="246"/>
      <c r="AL49" s="226"/>
      <c r="AM49" s="55"/>
      <c r="AN49" s="35"/>
      <c r="AO49" s="18"/>
      <c r="AP49" s="227"/>
      <c r="AQ49" s="246"/>
      <c r="AR49" s="280"/>
      <c r="AS49" s="363"/>
      <c r="AT49" s="18"/>
      <c r="AU49" s="214"/>
      <c r="AV49" s="363">
        <f t="shared" si="8"/>
        <v>0</v>
      </c>
      <c r="AW49" s="358"/>
    </row>
    <row r="50" spans="1:49" ht="15.75" customHeight="1">
      <c r="A50" s="25" t="s">
        <v>63</v>
      </c>
      <c r="B50" s="26">
        <v>2006</v>
      </c>
      <c r="C50" s="27">
        <f t="shared" si="6"/>
        <v>13</v>
      </c>
      <c r="D50" s="28" t="s">
        <v>62</v>
      </c>
      <c r="E50" s="29">
        <v>0</v>
      </c>
      <c r="F50" s="53"/>
      <c r="G50" s="221">
        <v>3.5879629629629629E-3</v>
      </c>
      <c r="H50" s="30">
        <v>1</v>
      </c>
      <c r="I50" s="31">
        <f t="shared" ref="I50:I54" si="38">G50*(1-$E50)</f>
        <v>3.5879629629629629E-3</v>
      </c>
      <c r="J50" s="32">
        <v>1</v>
      </c>
      <c r="K50" s="228">
        <v>20</v>
      </c>
      <c r="L50" s="77"/>
      <c r="M50" s="221"/>
      <c r="N50" s="30"/>
      <c r="O50" s="35">
        <f t="shared" ref="O50:O54" si="39">M50*(1-$E50)</f>
        <v>0</v>
      </c>
      <c r="P50" s="36"/>
      <c r="Q50" s="233"/>
      <c r="R50" s="249"/>
      <c r="S50" s="246"/>
      <c r="T50" s="221">
        <v>5.7870370370370376E-3</v>
      </c>
      <c r="U50" s="30">
        <v>2</v>
      </c>
      <c r="V50" s="35">
        <f t="shared" ref="V50:V53" si="40">T50*(1-$E50)</f>
        <v>5.7870370370370376E-3</v>
      </c>
      <c r="W50" s="36">
        <v>1</v>
      </c>
      <c r="X50" s="233">
        <v>30</v>
      </c>
      <c r="Y50" s="246"/>
      <c r="Z50" s="318">
        <v>1.7638888888888888E-2</v>
      </c>
      <c r="AA50" s="30">
        <v>1</v>
      </c>
      <c r="AB50" s="35">
        <f t="shared" ref="AB50:AB54" si="41">Z50*(1-$E50)</f>
        <v>1.7638888888888888E-2</v>
      </c>
      <c r="AC50" s="316">
        <v>1</v>
      </c>
      <c r="AD50" s="317">
        <v>20</v>
      </c>
      <c r="AE50" s="246"/>
      <c r="AF50" s="221"/>
      <c r="AG50" s="30"/>
      <c r="AH50" s="35">
        <f t="shared" ref="AH50:AH53" si="42">AF50*(1-$E50)</f>
        <v>0</v>
      </c>
      <c r="AI50" s="36"/>
      <c r="AJ50" s="233"/>
      <c r="AK50" s="246"/>
      <c r="AL50" s="221"/>
      <c r="AM50" s="30"/>
      <c r="AN50" s="35">
        <f t="shared" ref="AN50:AN54" si="43">AL50*(1-$E50)</f>
        <v>0</v>
      </c>
      <c r="AO50" s="36"/>
      <c r="AP50" s="36"/>
      <c r="AQ50" s="246"/>
      <c r="AR50" s="280">
        <f t="shared" ref="AR50:AR55" si="44">K50+Q50+X50+AD50+AJ50+AP50</f>
        <v>70</v>
      </c>
      <c r="AS50" s="363">
        <v>70</v>
      </c>
      <c r="AT50" s="18">
        <f>COUNT(K50,Q50,X50,AD50,AJ50,AP50)</f>
        <v>3</v>
      </c>
      <c r="AU50" s="214"/>
      <c r="AV50" s="363">
        <f t="shared" si="8"/>
        <v>70</v>
      </c>
      <c r="AW50" s="358">
        <v>1</v>
      </c>
    </row>
    <row r="51" spans="1:49" ht="15.75" customHeight="1">
      <c r="A51" s="25" t="s">
        <v>65</v>
      </c>
      <c r="B51" s="26">
        <v>2007</v>
      </c>
      <c r="C51" s="27">
        <f t="shared" si="6"/>
        <v>12</v>
      </c>
      <c r="D51" s="26" t="s">
        <v>62</v>
      </c>
      <c r="E51" s="29">
        <v>0</v>
      </c>
      <c r="F51" s="53"/>
      <c r="G51" s="221">
        <v>4.5601851851851853E-3</v>
      </c>
      <c r="H51" s="30">
        <v>2</v>
      </c>
      <c r="I51" s="31">
        <f t="shared" si="38"/>
        <v>4.5601851851851853E-3</v>
      </c>
      <c r="J51" s="32">
        <v>2</v>
      </c>
      <c r="K51" s="222">
        <v>19</v>
      </c>
      <c r="L51" s="261"/>
      <c r="M51" s="223"/>
      <c r="N51" s="30"/>
      <c r="O51" s="35">
        <f t="shared" si="39"/>
        <v>0</v>
      </c>
      <c r="P51" s="36"/>
      <c r="Q51" s="233"/>
      <c r="R51" s="249"/>
      <c r="S51" s="246"/>
      <c r="T51" s="221"/>
      <c r="U51" s="30"/>
      <c r="V51" s="35">
        <f t="shared" si="40"/>
        <v>0</v>
      </c>
      <c r="W51" s="36"/>
      <c r="X51" s="233"/>
      <c r="Y51" s="246"/>
      <c r="Z51" s="318"/>
      <c r="AA51" s="30"/>
      <c r="AB51" s="35">
        <f t="shared" si="41"/>
        <v>0</v>
      </c>
      <c r="AC51" s="316"/>
      <c r="AD51" s="317"/>
      <c r="AE51" s="246"/>
      <c r="AF51" s="221"/>
      <c r="AG51" s="30"/>
      <c r="AH51" s="35">
        <f t="shared" si="42"/>
        <v>0</v>
      </c>
      <c r="AI51" s="36"/>
      <c r="AJ51" s="233"/>
      <c r="AK51" s="246"/>
      <c r="AL51" s="221"/>
      <c r="AM51" s="30"/>
      <c r="AN51" s="35">
        <f t="shared" si="43"/>
        <v>0</v>
      </c>
      <c r="AO51" s="36"/>
      <c r="AP51" s="233"/>
      <c r="AQ51" s="246"/>
      <c r="AR51" s="280">
        <f t="shared" si="44"/>
        <v>19</v>
      </c>
      <c r="AS51" s="363">
        <v>19</v>
      </c>
      <c r="AT51" s="18">
        <f>COUNT(K51,Q51,X51,AD51,AJ51,AP51)</f>
        <v>1</v>
      </c>
      <c r="AU51" s="214"/>
      <c r="AV51" s="363">
        <f t="shared" si="8"/>
        <v>19</v>
      </c>
      <c r="AW51" s="358">
        <v>3</v>
      </c>
    </row>
    <row r="52" spans="1:49" ht="15.75" customHeight="1">
      <c r="A52" s="25" t="s">
        <v>66</v>
      </c>
      <c r="B52" s="26">
        <v>2009</v>
      </c>
      <c r="C52" s="27">
        <f t="shared" si="6"/>
        <v>10</v>
      </c>
      <c r="D52" s="26" t="s">
        <v>62</v>
      </c>
      <c r="E52" s="29">
        <v>0</v>
      </c>
      <c r="F52" s="53"/>
      <c r="G52" s="221">
        <v>5.3587962962962964E-3</v>
      </c>
      <c r="H52" s="30">
        <v>3</v>
      </c>
      <c r="I52" s="31">
        <f t="shared" si="38"/>
        <v>5.3587962962962964E-3</v>
      </c>
      <c r="J52" s="32">
        <v>3</v>
      </c>
      <c r="K52" s="222">
        <v>18</v>
      </c>
      <c r="L52" s="261"/>
      <c r="M52" s="221"/>
      <c r="N52" s="30"/>
      <c r="O52" s="35">
        <f t="shared" si="39"/>
        <v>0</v>
      </c>
      <c r="P52" s="36"/>
      <c r="Q52" s="233"/>
      <c r="R52" s="249"/>
      <c r="S52" s="246"/>
      <c r="T52" s="221"/>
      <c r="U52" s="30"/>
      <c r="V52" s="35">
        <f t="shared" si="40"/>
        <v>0</v>
      </c>
      <c r="W52" s="36"/>
      <c r="X52" s="233"/>
      <c r="Y52" s="246"/>
      <c r="Z52" s="318"/>
      <c r="AA52" s="30"/>
      <c r="AB52" s="35">
        <f t="shared" si="41"/>
        <v>0</v>
      </c>
      <c r="AC52" s="316"/>
      <c r="AD52" s="317"/>
      <c r="AE52" s="246"/>
      <c r="AF52" s="221"/>
      <c r="AG52" s="30"/>
      <c r="AH52" s="35">
        <f t="shared" si="42"/>
        <v>0</v>
      </c>
      <c r="AI52" s="36"/>
      <c r="AJ52" s="233"/>
      <c r="AK52" s="246"/>
      <c r="AL52" s="221"/>
      <c r="AM52" s="30"/>
      <c r="AN52" s="35">
        <f t="shared" si="43"/>
        <v>0</v>
      </c>
      <c r="AO52" s="36"/>
      <c r="AP52" s="233"/>
      <c r="AQ52" s="246"/>
      <c r="AR52" s="280">
        <f t="shared" si="44"/>
        <v>18</v>
      </c>
      <c r="AS52" s="363">
        <v>18</v>
      </c>
      <c r="AT52" s="18">
        <f>COUNT(K52,Q52,X52,AD52,AJ52,AP52)</f>
        <v>1</v>
      </c>
      <c r="AU52" s="214"/>
      <c r="AV52" s="363">
        <f t="shared" si="8"/>
        <v>18</v>
      </c>
      <c r="AW52" s="358">
        <v>5</v>
      </c>
    </row>
    <row r="53" spans="1:49" ht="15.75" customHeight="1">
      <c r="A53" s="38" t="s">
        <v>68</v>
      </c>
      <c r="B53" s="26">
        <v>2008</v>
      </c>
      <c r="C53" s="27">
        <f t="shared" si="6"/>
        <v>11</v>
      </c>
      <c r="D53" s="28" t="s">
        <v>62</v>
      </c>
      <c r="E53" s="29">
        <v>0</v>
      </c>
      <c r="F53" s="53"/>
      <c r="G53" s="221"/>
      <c r="H53" s="30"/>
      <c r="I53" s="62">
        <f t="shared" si="38"/>
        <v>0</v>
      </c>
      <c r="J53" s="32"/>
      <c r="K53" s="222"/>
      <c r="L53" s="261"/>
      <c r="M53" s="223"/>
      <c r="N53" s="30"/>
      <c r="O53" s="35">
        <f t="shared" si="39"/>
        <v>0</v>
      </c>
      <c r="P53" s="36"/>
      <c r="Q53" s="233"/>
      <c r="R53" s="249"/>
      <c r="S53" s="246"/>
      <c r="T53" s="221"/>
      <c r="U53" s="30"/>
      <c r="V53" s="35">
        <f t="shared" si="40"/>
        <v>0</v>
      </c>
      <c r="W53" s="36"/>
      <c r="X53" s="233"/>
      <c r="Y53" s="246"/>
      <c r="Z53" s="318"/>
      <c r="AA53" s="30"/>
      <c r="AB53" s="35">
        <f t="shared" si="41"/>
        <v>0</v>
      </c>
      <c r="AC53" s="316"/>
      <c r="AD53" s="317"/>
      <c r="AE53" s="246"/>
      <c r="AF53" s="221"/>
      <c r="AG53" s="30"/>
      <c r="AH53" s="35">
        <f t="shared" si="42"/>
        <v>0</v>
      </c>
      <c r="AI53" s="36"/>
      <c r="AJ53" s="233"/>
      <c r="AK53" s="246"/>
      <c r="AL53" s="221"/>
      <c r="AM53" s="30"/>
      <c r="AN53" s="35">
        <f t="shared" si="43"/>
        <v>0</v>
      </c>
      <c r="AO53" s="36"/>
      <c r="AP53" s="233"/>
      <c r="AQ53" s="246"/>
      <c r="AR53" s="280">
        <f t="shared" si="44"/>
        <v>0</v>
      </c>
      <c r="AS53" s="363">
        <v>0</v>
      </c>
      <c r="AT53" s="18">
        <f>COUNT(K53,Q53,X53,AD53,AJ53,AP53)</f>
        <v>0</v>
      </c>
      <c r="AU53" s="214"/>
      <c r="AV53" s="363">
        <f t="shared" si="8"/>
        <v>0</v>
      </c>
    </row>
    <row r="54" spans="1:49" s="5" customFormat="1" ht="15.75" customHeight="1">
      <c r="A54" s="38" t="s">
        <v>256</v>
      </c>
      <c r="B54" s="28">
        <v>2011</v>
      </c>
      <c r="C54" s="27">
        <f t="shared" si="6"/>
        <v>8</v>
      </c>
      <c r="D54" s="28" t="s">
        <v>62</v>
      </c>
      <c r="E54" s="29">
        <v>0</v>
      </c>
      <c r="F54" s="53"/>
      <c r="G54" s="221">
        <v>7.5115740740740742E-3</v>
      </c>
      <c r="H54" s="28">
        <v>4</v>
      </c>
      <c r="I54" s="62">
        <f t="shared" si="38"/>
        <v>7.5115740740740742E-3</v>
      </c>
      <c r="J54" s="28">
        <v>4</v>
      </c>
      <c r="K54" s="365">
        <v>17</v>
      </c>
      <c r="L54" s="262"/>
      <c r="M54" s="229"/>
      <c r="N54" s="38"/>
      <c r="O54" s="35">
        <f t="shared" si="39"/>
        <v>0</v>
      </c>
      <c r="P54" s="38"/>
      <c r="Q54" s="230"/>
      <c r="R54" s="248"/>
      <c r="S54" s="262"/>
      <c r="T54" s="221">
        <v>1.0023148148148147E-2</v>
      </c>
      <c r="U54" s="30">
        <v>2</v>
      </c>
      <c r="V54" s="35">
        <f>T54*(1-$E54)</f>
        <v>1.0023148148148147E-2</v>
      </c>
      <c r="W54" s="36">
        <v>2</v>
      </c>
      <c r="X54" s="233">
        <v>29</v>
      </c>
      <c r="Y54" s="262"/>
      <c r="Z54" s="322">
        <v>2.642361111111111E-2</v>
      </c>
      <c r="AA54" s="59">
        <v>1</v>
      </c>
      <c r="AB54" s="62">
        <f t="shared" si="41"/>
        <v>2.642361111111111E-2</v>
      </c>
      <c r="AC54" s="370">
        <v>2</v>
      </c>
      <c r="AD54" s="371">
        <v>19</v>
      </c>
      <c r="AE54" s="263"/>
      <c r="AF54" s="235"/>
      <c r="AG54" s="59">
        <v>1</v>
      </c>
      <c r="AH54" s="62">
        <f>AF54*(1-$E54)</f>
        <v>0</v>
      </c>
      <c r="AI54" s="59">
        <v>1</v>
      </c>
      <c r="AJ54" s="372">
        <v>20</v>
      </c>
      <c r="AK54" s="262"/>
      <c r="AL54" s="235"/>
      <c r="AM54" s="57"/>
      <c r="AN54" s="35">
        <f t="shared" si="43"/>
        <v>0</v>
      </c>
      <c r="AO54" s="38"/>
      <c r="AP54" s="230"/>
      <c r="AQ54" s="262"/>
      <c r="AR54" s="280">
        <f t="shared" si="44"/>
        <v>85</v>
      </c>
      <c r="AS54" s="363">
        <v>68</v>
      </c>
      <c r="AT54" s="18">
        <f>COUNT(K54,Q54,X54,AD54,AJ54,AP54)</f>
        <v>4</v>
      </c>
      <c r="AU54" s="214">
        <v>2</v>
      </c>
      <c r="AV54" s="363">
        <f t="shared" si="8"/>
        <v>70</v>
      </c>
      <c r="AW54" s="358">
        <v>2</v>
      </c>
    </row>
    <row r="55" spans="1:49" s="5" customFormat="1" ht="15.75" customHeight="1">
      <c r="A55" s="38" t="s">
        <v>279</v>
      </c>
      <c r="B55" s="28">
        <v>2008</v>
      </c>
      <c r="C55" s="27">
        <f t="shared" ref="C55" si="45">+$B$2-B55</f>
        <v>11</v>
      </c>
      <c r="D55" s="28" t="s">
        <v>62</v>
      </c>
      <c r="E55" s="29">
        <v>0</v>
      </c>
      <c r="F55" s="349"/>
      <c r="G55" s="350"/>
      <c r="H55" s="348"/>
      <c r="I55" s="351"/>
      <c r="J55" s="352"/>
      <c r="K55" s="353"/>
      <c r="L55" s="354"/>
      <c r="M55" s="355"/>
      <c r="N55" s="352"/>
      <c r="O55" s="351"/>
      <c r="P55" s="352"/>
      <c r="Q55" s="353"/>
      <c r="R55" s="352"/>
      <c r="S55" s="354"/>
      <c r="T55" s="350"/>
      <c r="U55" s="356"/>
      <c r="V55" s="351"/>
      <c r="W55" s="345"/>
      <c r="X55" s="346"/>
      <c r="Y55" s="354"/>
      <c r="Z55" s="373"/>
      <c r="AA55" s="374"/>
      <c r="AB55" s="191"/>
      <c r="AC55" s="375"/>
      <c r="AD55" s="375"/>
      <c r="AE55" s="376"/>
      <c r="AF55" s="374"/>
      <c r="AG55" s="377">
        <v>1</v>
      </c>
      <c r="AH55" s="191">
        <f>AF55*(1-$E55)</f>
        <v>0</v>
      </c>
      <c r="AI55" s="377">
        <v>2</v>
      </c>
      <c r="AJ55" s="377">
        <v>19</v>
      </c>
      <c r="AK55" s="354"/>
      <c r="AL55" s="377"/>
      <c r="AM55" s="377"/>
      <c r="AN55" s="351"/>
      <c r="AO55" s="38"/>
      <c r="AP55" s="230"/>
      <c r="AQ55" s="262"/>
      <c r="AR55" s="280">
        <f t="shared" si="44"/>
        <v>19</v>
      </c>
      <c r="AS55" s="363">
        <v>19</v>
      </c>
      <c r="AT55" s="18">
        <v>1</v>
      </c>
      <c r="AU55" s="214"/>
      <c r="AV55" s="363">
        <f t="shared" si="8"/>
        <v>19</v>
      </c>
      <c r="AW55" s="358">
        <v>3</v>
      </c>
    </row>
    <row r="56" spans="1:49">
      <c r="A56" s="56" t="s">
        <v>72</v>
      </c>
      <c r="C56" s="42"/>
      <c r="G56" s="231"/>
      <c r="K56" s="232"/>
      <c r="M56" s="231"/>
      <c r="Q56" s="232"/>
      <c r="T56" s="231"/>
      <c r="X56" s="232"/>
      <c r="Z56" s="321"/>
      <c r="AD56" s="271"/>
      <c r="AF56" s="231"/>
      <c r="AJ56" s="232"/>
      <c r="AL56" s="231"/>
      <c r="AO56" s="52"/>
      <c r="AP56" s="276"/>
      <c r="AQ56" s="262"/>
      <c r="AR56" s="280"/>
      <c r="AS56" s="363"/>
      <c r="AT56" s="18"/>
      <c r="AU56" s="214"/>
      <c r="AV56" s="363">
        <f t="shared" si="8"/>
        <v>0</v>
      </c>
    </row>
    <row r="57" spans="1:49" ht="15.75" customHeight="1">
      <c r="A57" s="25" t="s">
        <v>73</v>
      </c>
      <c r="B57" s="26">
        <v>1974</v>
      </c>
      <c r="C57" s="27">
        <f t="shared" si="6"/>
        <v>45</v>
      </c>
      <c r="D57" s="28" t="str">
        <f>VLOOKUP(C57,$A$68:$E$134,2,FALSE)</f>
        <v>WS2</v>
      </c>
      <c r="E57" s="29">
        <f>VLOOKUP(C57,$A$68:$E$134,5,FALSE)</f>
        <v>0</v>
      </c>
      <c r="F57" s="53"/>
      <c r="G57" s="221"/>
      <c r="H57" s="30"/>
      <c r="I57" s="35">
        <f>G57*(1-$E57)</f>
        <v>0</v>
      </c>
      <c r="J57" s="36"/>
      <c r="K57" s="233"/>
      <c r="L57" s="246"/>
      <c r="M57" s="221"/>
      <c r="N57" s="30"/>
      <c r="O57" s="35">
        <f>M57*(1-$E57)</f>
        <v>0</v>
      </c>
      <c r="P57" s="36"/>
      <c r="Q57" s="233"/>
      <c r="R57" s="249"/>
      <c r="S57" s="246"/>
      <c r="T57" s="221"/>
      <c r="U57" s="30"/>
      <c r="V57" s="35">
        <f>T57*(1-$E57)</f>
        <v>0</v>
      </c>
      <c r="W57" s="36"/>
      <c r="X57" s="36"/>
      <c r="Y57" s="246"/>
      <c r="Z57" s="318">
        <v>3.7800925925925925E-2</v>
      </c>
      <c r="AA57" s="30">
        <v>2</v>
      </c>
      <c r="AB57" s="35">
        <f>Z57*(1-$E57)</f>
        <v>3.7800925925925925E-2</v>
      </c>
      <c r="AC57" s="36">
        <v>3</v>
      </c>
      <c r="AD57" s="233">
        <v>28</v>
      </c>
      <c r="AE57" s="246"/>
      <c r="AF57" s="221"/>
      <c r="AG57" s="30"/>
      <c r="AH57" s="35">
        <f>AF57*(1-$E57)</f>
        <v>0</v>
      </c>
      <c r="AI57" s="36"/>
      <c r="AJ57" s="233"/>
      <c r="AK57" s="246"/>
      <c r="AL57" s="221"/>
      <c r="AM57" s="30"/>
      <c r="AN57" s="35">
        <f>AL57*(1-$E57)</f>
        <v>0</v>
      </c>
      <c r="AO57" s="36"/>
      <c r="AP57" s="36"/>
      <c r="AQ57" s="246"/>
      <c r="AR57" s="280">
        <f t="shared" ref="AR57:AR62" si="46">K57+Q57+X57+AD57+AJ57+AP57</f>
        <v>28</v>
      </c>
      <c r="AS57" s="363">
        <v>28</v>
      </c>
      <c r="AT57" s="18">
        <f>COUNT(K57,Q57,X57,AD57,AJ57,AP57)</f>
        <v>1</v>
      </c>
      <c r="AU57" s="214"/>
      <c r="AV57" s="363">
        <f t="shared" si="8"/>
        <v>28</v>
      </c>
      <c r="AW57" s="358">
        <v>4</v>
      </c>
    </row>
    <row r="58" spans="1:49" ht="15.75" customHeight="1">
      <c r="A58" s="38" t="s">
        <v>75</v>
      </c>
      <c r="B58" s="26">
        <v>1999</v>
      </c>
      <c r="C58" s="27">
        <f t="shared" si="6"/>
        <v>20</v>
      </c>
      <c r="D58" s="28" t="str">
        <f t="shared" ref="D58:D62" si="47">VLOOKUP(C58,$A$68:$E$134,2,FALSE)</f>
        <v>WAK1</v>
      </c>
      <c r="E58" s="29">
        <f t="shared" ref="E58:E62" si="48">VLOOKUP(C58,$A$68:$E$134,5,FALSE)</f>
        <v>0</v>
      </c>
      <c r="F58" s="53"/>
      <c r="G58" s="221">
        <v>1.3854166666666666E-2</v>
      </c>
      <c r="H58" s="30">
        <v>2</v>
      </c>
      <c r="I58" s="35">
        <f>G58*(1-$E58)</f>
        <v>1.3854166666666666E-2</v>
      </c>
      <c r="J58" s="36">
        <v>1</v>
      </c>
      <c r="K58" s="233">
        <v>30</v>
      </c>
      <c r="L58" s="246"/>
      <c r="M58" s="221">
        <v>1.667824074074074E-2</v>
      </c>
      <c r="N58" s="30">
        <v>2</v>
      </c>
      <c r="O58" s="35">
        <f>M58*(1-$E58)</f>
        <v>1.667824074074074E-2</v>
      </c>
      <c r="P58" s="36">
        <v>1</v>
      </c>
      <c r="Q58" s="233">
        <v>30</v>
      </c>
      <c r="R58" s="249"/>
      <c r="S58" s="246"/>
      <c r="T58" s="221">
        <v>1.0393518518518519E-2</v>
      </c>
      <c r="U58" s="30">
        <v>2</v>
      </c>
      <c r="V58" s="35">
        <f>T58*(1-$E58)</f>
        <v>1.0393518518518519E-2</v>
      </c>
      <c r="W58" s="36">
        <v>2</v>
      </c>
      <c r="X58" s="233">
        <v>29</v>
      </c>
      <c r="Y58" s="246"/>
      <c r="Z58" s="318">
        <v>3.622685185185185E-2</v>
      </c>
      <c r="AA58" s="30">
        <v>2</v>
      </c>
      <c r="AB58" s="35">
        <f>Z58*(1-$E58)</f>
        <v>3.622685185185185E-2</v>
      </c>
      <c r="AC58" s="36">
        <v>2</v>
      </c>
      <c r="AD58" s="233">
        <v>29</v>
      </c>
      <c r="AE58" s="246"/>
      <c r="AF58" s="221"/>
      <c r="AG58" s="30"/>
      <c r="AH58" s="35">
        <f>AF58*(1-$E58)</f>
        <v>0</v>
      </c>
      <c r="AI58" s="36"/>
      <c r="AJ58" s="233"/>
      <c r="AK58" s="246"/>
      <c r="AL58" s="221"/>
      <c r="AM58" s="30"/>
      <c r="AN58" s="35">
        <f>AL58*(1-$E58)</f>
        <v>0</v>
      </c>
      <c r="AO58" s="36"/>
      <c r="AP58" s="228"/>
      <c r="AQ58" s="77"/>
      <c r="AR58" s="280">
        <f t="shared" si="46"/>
        <v>118</v>
      </c>
      <c r="AS58" s="363">
        <v>89</v>
      </c>
      <c r="AT58" s="18">
        <f>COUNT(K58,Q58,X58,AD58,AJ58,AP58)</f>
        <v>4</v>
      </c>
      <c r="AU58" s="214">
        <v>2</v>
      </c>
      <c r="AV58" s="363">
        <f t="shared" si="8"/>
        <v>91</v>
      </c>
      <c r="AW58" s="358">
        <v>2</v>
      </c>
    </row>
    <row r="59" spans="1:49" ht="15.75" customHeight="1">
      <c r="A59" s="57" t="s">
        <v>77</v>
      </c>
      <c r="B59" s="58">
        <v>1971</v>
      </c>
      <c r="C59" s="27">
        <f t="shared" si="6"/>
        <v>48</v>
      </c>
      <c r="D59" s="28" t="str">
        <f t="shared" si="47"/>
        <v>WS2</v>
      </c>
      <c r="E59" s="29">
        <f t="shared" si="48"/>
        <v>0</v>
      </c>
      <c r="F59" s="266"/>
      <c r="G59" s="234"/>
      <c r="H59" s="60"/>
      <c r="I59" s="35">
        <f>G59*(1-$E59)</f>
        <v>0</v>
      </c>
      <c r="J59" s="61"/>
      <c r="K59" s="228"/>
      <c r="L59" s="77"/>
      <c r="M59" s="221"/>
      <c r="N59" s="30"/>
      <c r="O59" s="35">
        <f>M59*(1-$E59)</f>
        <v>0</v>
      </c>
      <c r="P59" s="61"/>
      <c r="Q59" s="228"/>
      <c r="R59" s="247"/>
      <c r="S59" s="77"/>
      <c r="T59" s="221"/>
      <c r="U59" s="60"/>
      <c r="V59" s="35">
        <f>T59*(1-$E59)</f>
        <v>0</v>
      </c>
      <c r="W59" s="61"/>
      <c r="X59" s="228"/>
      <c r="Y59" s="77"/>
      <c r="Z59" s="322"/>
      <c r="AA59" s="60"/>
      <c r="AB59" s="35">
        <f>Z59*(1-$E59)</f>
        <v>0</v>
      </c>
      <c r="AC59" s="61"/>
      <c r="AD59" s="228"/>
      <c r="AE59" s="77"/>
      <c r="AF59" s="234"/>
      <c r="AG59" s="60"/>
      <c r="AH59" s="35">
        <f>AF59*(1-$E59)</f>
        <v>0</v>
      </c>
      <c r="AI59" s="61"/>
      <c r="AJ59" s="228"/>
      <c r="AK59" s="77"/>
      <c r="AL59" s="234"/>
      <c r="AM59" s="60"/>
      <c r="AN59" s="35">
        <f>AL59*(1-$E59)</f>
        <v>0</v>
      </c>
      <c r="AO59" s="61"/>
      <c r="AP59" s="228"/>
      <c r="AQ59" s="77"/>
      <c r="AR59" s="280">
        <f t="shared" si="46"/>
        <v>0</v>
      </c>
      <c r="AS59" s="363">
        <v>0</v>
      </c>
      <c r="AT59" s="18">
        <f>COUNT(K59,Q59,X59,AD59,AJ59,AP59)</f>
        <v>0</v>
      </c>
      <c r="AU59" s="214"/>
      <c r="AV59" s="363">
        <f t="shared" si="8"/>
        <v>0</v>
      </c>
    </row>
    <row r="60" spans="1:49" ht="15.75" customHeight="1">
      <c r="A60" s="57" t="s">
        <v>79</v>
      </c>
      <c r="B60" s="58">
        <v>1977</v>
      </c>
      <c r="C60" s="27">
        <f t="shared" si="6"/>
        <v>42</v>
      </c>
      <c r="D60" s="28" t="str">
        <f t="shared" si="47"/>
        <v>WS1</v>
      </c>
      <c r="E60" s="29">
        <f t="shared" si="48"/>
        <v>0</v>
      </c>
      <c r="F60" s="266"/>
      <c r="G60" s="234"/>
      <c r="H60" s="60"/>
      <c r="I60" s="62">
        <f>G60*(1-$E60)</f>
        <v>0</v>
      </c>
      <c r="J60" s="61"/>
      <c r="K60" s="228"/>
      <c r="L60" s="77"/>
      <c r="M60" s="221"/>
      <c r="N60" s="30"/>
      <c r="O60" s="35">
        <f t="shared" ref="O60:O62" si="49">M60*(1-$E60)</f>
        <v>0</v>
      </c>
      <c r="P60" s="61"/>
      <c r="Q60" s="228"/>
      <c r="R60" s="247"/>
      <c r="S60" s="77"/>
      <c r="T60" s="221"/>
      <c r="U60" s="60"/>
      <c r="V60" s="35">
        <f t="shared" ref="V60:V62" si="50">T60*(1-$E60)</f>
        <v>0</v>
      </c>
      <c r="W60" s="61"/>
      <c r="X60" s="228"/>
      <c r="Y60" s="77"/>
      <c r="Z60" s="322"/>
      <c r="AA60" s="60"/>
      <c r="AB60" s="62">
        <f>Z60*(1-$E60)</f>
        <v>0</v>
      </c>
      <c r="AC60" s="61"/>
      <c r="AD60" s="228"/>
      <c r="AE60" s="77"/>
      <c r="AF60" s="234"/>
      <c r="AG60" s="60"/>
      <c r="AH60" s="35">
        <f t="shared" ref="AH60:AH62" si="51">AF60*(1-$E60)</f>
        <v>0</v>
      </c>
      <c r="AI60" s="61"/>
      <c r="AJ60" s="228"/>
      <c r="AK60" s="77"/>
      <c r="AL60" s="234"/>
      <c r="AM60" s="60"/>
      <c r="AN60" s="35">
        <f t="shared" ref="AN60:AN62" si="52">AL60*(1-$E60)</f>
        <v>0</v>
      </c>
      <c r="AO60" s="61"/>
      <c r="AP60" s="228"/>
      <c r="AQ60" s="77"/>
      <c r="AR60" s="280">
        <f t="shared" si="46"/>
        <v>0</v>
      </c>
      <c r="AS60" s="363">
        <v>0</v>
      </c>
      <c r="AT60" s="344">
        <f>COUNT(K60,Q60,X60,AD60,AJ60,AP60)</f>
        <v>0</v>
      </c>
      <c r="AU60" s="214"/>
      <c r="AV60" s="363">
        <f t="shared" si="8"/>
        <v>0</v>
      </c>
    </row>
    <row r="61" spans="1:49" ht="15.75" customHeight="1">
      <c r="A61" s="57" t="s">
        <v>257</v>
      </c>
      <c r="B61" s="58">
        <v>1978</v>
      </c>
      <c r="C61" s="27">
        <f t="shared" si="6"/>
        <v>41</v>
      </c>
      <c r="D61" s="28" t="str">
        <f t="shared" si="47"/>
        <v>WS1</v>
      </c>
      <c r="E61" s="29">
        <f t="shared" si="48"/>
        <v>0</v>
      </c>
      <c r="F61" s="266"/>
      <c r="G61" s="221">
        <v>1.7025462962962961E-2</v>
      </c>
      <c r="H61" s="59">
        <v>2</v>
      </c>
      <c r="I61" s="62">
        <f t="shared" ref="I61:I62" si="53">G61*(1-$E61)</f>
        <v>1.7025462962962961E-2</v>
      </c>
      <c r="J61" s="59">
        <v>2</v>
      </c>
      <c r="K61" s="372">
        <v>29</v>
      </c>
      <c r="L61" s="263"/>
      <c r="M61" s="221">
        <v>2.1377314814814818E-2</v>
      </c>
      <c r="N61" s="30">
        <v>2</v>
      </c>
      <c r="O61" s="35">
        <f t="shared" si="49"/>
        <v>2.1377314814814818E-2</v>
      </c>
      <c r="P61" s="59">
        <v>3</v>
      </c>
      <c r="Q61" s="372">
        <v>29</v>
      </c>
      <c r="R61" s="250"/>
      <c r="S61" s="263"/>
      <c r="T61" s="221"/>
      <c r="U61" s="57"/>
      <c r="V61" s="35">
        <f t="shared" si="50"/>
        <v>0</v>
      </c>
      <c r="W61" s="57"/>
      <c r="X61" s="236"/>
      <c r="Y61" s="263"/>
      <c r="Z61" s="323"/>
      <c r="AA61" s="57"/>
      <c r="AB61" s="35">
        <f t="shared" ref="AB61:AB62" si="54">Z61*(1-$E61)</f>
        <v>0</v>
      </c>
      <c r="AC61" s="57"/>
      <c r="AD61" s="236"/>
      <c r="AE61" s="263"/>
      <c r="AF61" s="235"/>
      <c r="AG61" s="57"/>
      <c r="AH61" s="35">
        <f t="shared" si="51"/>
        <v>0</v>
      </c>
      <c r="AI61" s="57"/>
      <c r="AJ61" s="236"/>
      <c r="AK61" s="263"/>
      <c r="AL61" s="235"/>
      <c r="AM61" s="57"/>
      <c r="AN61" s="35">
        <f t="shared" si="52"/>
        <v>0</v>
      </c>
      <c r="AO61" s="57"/>
      <c r="AP61" s="236"/>
      <c r="AQ61" s="263"/>
      <c r="AR61" s="280">
        <f t="shared" si="46"/>
        <v>58</v>
      </c>
      <c r="AS61" s="363">
        <v>58</v>
      </c>
      <c r="AT61" s="344">
        <f t="shared" ref="AT61:AT63" si="55">COUNT(K61,Q61,X61,AD61,AJ61,AP61)</f>
        <v>2</v>
      </c>
      <c r="AU61" s="214"/>
      <c r="AV61" s="363">
        <f t="shared" si="8"/>
        <v>58</v>
      </c>
      <c r="AW61" s="358">
        <v>3</v>
      </c>
    </row>
    <row r="62" spans="1:49" ht="14.5" thickBot="1">
      <c r="A62" s="57" t="s">
        <v>258</v>
      </c>
      <c r="B62" s="58">
        <v>1970</v>
      </c>
      <c r="C62" s="27">
        <f t="shared" si="6"/>
        <v>49</v>
      </c>
      <c r="D62" s="28" t="str">
        <f t="shared" si="47"/>
        <v>WS2</v>
      </c>
      <c r="E62" s="29">
        <f t="shared" si="48"/>
        <v>0</v>
      </c>
      <c r="F62" s="266"/>
      <c r="G62" s="237"/>
      <c r="H62" s="282"/>
      <c r="I62" s="62">
        <f t="shared" si="53"/>
        <v>0</v>
      </c>
      <c r="J62" s="238"/>
      <c r="K62" s="239"/>
      <c r="L62" s="263"/>
      <c r="M62" s="237"/>
      <c r="N62" s="30"/>
      <c r="O62" s="35">
        <f t="shared" si="49"/>
        <v>0</v>
      </c>
      <c r="P62" s="282"/>
      <c r="Q62" s="379"/>
      <c r="R62" s="250"/>
      <c r="S62" s="263"/>
      <c r="T62" s="221"/>
      <c r="U62" s="238"/>
      <c r="V62" s="35">
        <f t="shared" si="50"/>
        <v>0</v>
      </c>
      <c r="W62" s="238"/>
      <c r="X62" s="239"/>
      <c r="Y62" s="263"/>
      <c r="Z62" s="324"/>
      <c r="AA62" s="238"/>
      <c r="AB62" s="35">
        <f t="shared" si="54"/>
        <v>0</v>
      </c>
      <c r="AC62" s="238"/>
      <c r="AD62" s="239"/>
      <c r="AE62" s="263"/>
      <c r="AF62" s="237"/>
      <c r="AG62" s="238"/>
      <c r="AH62" s="35">
        <f t="shared" si="51"/>
        <v>0</v>
      </c>
      <c r="AI62" s="238"/>
      <c r="AJ62" s="239"/>
      <c r="AK62" s="278"/>
      <c r="AL62" s="237"/>
      <c r="AM62" s="238"/>
      <c r="AN62" s="35">
        <f t="shared" si="52"/>
        <v>0</v>
      </c>
      <c r="AO62" s="238"/>
      <c r="AP62" s="239"/>
      <c r="AQ62" s="263"/>
      <c r="AR62" s="281">
        <f t="shared" si="46"/>
        <v>0</v>
      </c>
      <c r="AS62" s="363">
        <v>0</v>
      </c>
      <c r="AT62" s="344">
        <f t="shared" si="55"/>
        <v>0</v>
      </c>
      <c r="AU62" s="214"/>
      <c r="AV62" s="363">
        <f t="shared" si="8"/>
        <v>0</v>
      </c>
    </row>
    <row r="63" spans="1:49" ht="14.5" thickBot="1">
      <c r="A63" s="57" t="s">
        <v>268</v>
      </c>
      <c r="B63" s="58">
        <v>1975</v>
      </c>
      <c r="C63" s="27">
        <f t="shared" ref="C63" si="56">+$B$2-B63</f>
        <v>44</v>
      </c>
      <c r="D63" s="28" t="str">
        <f t="shared" ref="D63" si="57">VLOOKUP(C63,$A$68:$E$134,2,FALSE)</f>
        <v>WS1</v>
      </c>
      <c r="E63" s="29">
        <f t="shared" ref="E63" si="58">VLOOKUP(C63,$A$68:$E$134,5,FALSE)</f>
        <v>0</v>
      </c>
      <c r="F63" s="266"/>
      <c r="G63" s="237"/>
      <c r="H63" s="282"/>
      <c r="I63" s="62">
        <f t="shared" ref="I63" si="59">G63*(1-$E63)</f>
        <v>0</v>
      </c>
      <c r="J63" s="238"/>
      <c r="K63" s="239"/>
      <c r="L63" s="263"/>
      <c r="M63" s="221">
        <v>1.7326388888888888E-2</v>
      </c>
      <c r="N63" s="30">
        <v>2</v>
      </c>
      <c r="O63" s="35">
        <f t="shared" ref="O63" si="60">M63*(1-$E63)</f>
        <v>1.7326388888888888E-2</v>
      </c>
      <c r="P63" s="282">
        <v>2</v>
      </c>
      <c r="Q63" s="379">
        <v>28</v>
      </c>
      <c r="R63" s="250"/>
      <c r="S63" s="263"/>
      <c r="T63" s="221">
        <v>1.0162037037037037E-2</v>
      </c>
      <c r="U63" s="282">
        <v>2</v>
      </c>
      <c r="V63" s="35">
        <f t="shared" ref="V63" si="61">T63*(1-$E63)</f>
        <v>1.0162037037037037E-2</v>
      </c>
      <c r="W63" s="36">
        <v>1</v>
      </c>
      <c r="X63" s="233">
        <v>30</v>
      </c>
      <c r="Y63" s="263"/>
      <c r="Z63" s="324">
        <v>3.4583333333333334E-2</v>
      </c>
      <c r="AA63" s="282">
        <v>2</v>
      </c>
      <c r="AB63" s="35">
        <f t="shared" ref="AB63" si="62">Z63*(1-$E63)</f>
        <v>3.4583333333333334E-2</v>
      </c>
      <c r="AC63" s="325">
        <v>1</v>
      </c>
      <c r="AD63" s="326">
        <v>30</v>
      </c>
      <c r="AE63" s="263"/>
      <c r="AF63" s="237"/>
      <c r="AG63" s="238"/>
      <c r="AH63" s="35">
        <f t="shared" ref="AH63" si="63">AF63*(1-$E63)</f>
        <v>0</v>
      </c>
      <c r="AI63" s="282"/>
      <c r="AJ63" s="379"/>
      <c r="AK63" s="278"/>
      <c r="AL63" s="378">
        <v>2.3495370370370371E-2</v>
      </c>
      <c r="AM63" s="282">
        <v>2</v>
      </c>
      <c r="AN63" s="35">
        <f t="shared" ref="AN63" si="64">AL63*(1-$E63)</f>
        <v>2.3495370370370371E-2</v>
      </c>
      <c r="AO63" s="282">
        <v>1</v>
      </c>
      <c r="AP63" s="379">
        <v>30</v>
      </c>
      <c r="AQ63" s="263"/>
      <c r="AR63" s="281">
        <f t="shared" ref="AR63" si="65">K63+Q63+X63+AD63+AJ63+AP63</f>
        <v>118</v>
      </c>
      <c r="AS63" s="363">
        <v>90</v>
      </c>
      <c r="AT63" s="418">
        <f t="shared" si="55"/>
        <v>4</v>
      </c>
      <c r="AU63" s="214">
        <v>2</v>
      </c>
      <c r="AV63" s="363">
        <f t="shared" si="8"/>
        <v>92</v>
      </c>
      <c r="AW63" s="358">
        <v>1</v>
      </c>
    </row>
    <row r="64" spans="1:49">
      <c r="A64" s="6"/>
      <c r="B64" s="6"/>
      <c r="C64" s="6">
        <v>34</v>
      </c>
      <c r="D64" s="6" t="str">
        <f>VLOOKUP(C64,$A$68:$E$134,2,FALSE)</f>
        <v>WAK3</v>
      </c>
      <c r="E64" s="285">
        <f>VLOOKUP(C64,$A$68:$E$134,5,FALSE)</f>
        <v>0</v>
      </c>
      <c r="T64" s="63"/>
    </row>
    <row r="65" spans="1:49">
      <c r="A65" s="386" t="s">
        <v>80</v>
      </c>
      <c r="B65" s="386"/>
      <c r="C65" s="64"/>
      <c r="D65" s="65">
        <v>0.02</v>
      </c>
      <c r="E65" s="66"/>
      <c r="F65" s="66"/>
      <c r="T65" s="63"/>
      <c r="AB65"/>
      <c r="AC65"/>
    </row>
    <row r="66" spans="1:49">
      <c r="T66" s="63"/>
    </row>
    <row r="67" spans="1:49" ht="38">
      <c r="A67" s="387" t="s">
        <v>81</v>
      </c>
      <c r="B67" s="387"/>
      <c r="C67" s="67"/>
      <c r="D67" s="284" t="s">
        <v>267</v>
      </c>
      <c r="E67" s="284" t="s">
        <v>82</v>
      </c>
      <c r="I67" s="383" t="s">
        <v>81</v>
      </c>
      <c r="J67" s="383"/>
      <c r="K67" s="383"/>
      <c r="L67" s="383"/>
      <c r="M67" s="383"/>
      <c r="N67" s="383"/>
      <c r="O67" s="383"/>
      <c r="P67" s="383"/>
      <c r="Q67" s="383"/>
      <c r="R67" s="182"/>
      <c r="S67" s="182"/>
      <c r="T67" s="63"/>
    </row>
    <row r="68" spans="1:49">
      <c r="A68" s="6">
        <v>14</v>
      </c>
      <c r="B68" s="68" t="s">
        <v>83</v>
      </c>
      <c r="C68" s="68" t="s">
        <v>84</v>
      </c>
      <c r="D68" s="69">
        <v>3</v>
      </c>
      <c r="E68" s="70">
        <f t="shared" ref="E68:E84" si="66">$D$65*D68</f>
        <v>0.06</v>
      </c>
      <c r="F68" s="242"/>
      <c r="I68" s="383" t="s">
        <v>85</v>
      </c>
      <c r="J68" s="383"/>
      <c r="K68" s="68"/>
      <c r="L68" s="68"/>
      <c r="M68" s="68"/>
      <c r="N68" s="388"/>
      <c r="O68" s="388"/>
      <c r="P68" s="388"/>
      <c r="Q68" s="388"/>
      <c r="R68"/>
      <c r="S68"/>
      <c r="T68" s="63"/>
    </row>
    <row r="69" spans="1:49">
      <c r="A69" s="6">
        <v>15</v>
      </c>
      <c r="B69" s="68" t="s">
        <v>83</v>
      </c>
      <c r="C69" s="68" t="s">
        <v>84</v>
      </c>
      <c r="D69" s="69">
        <v>3</v>
      </c>
      <c r="E69" s="70">
        <f t="shared" si="66"/>
        <v>0.06</v>
      </c>
      <c r="F69" s="242"/>
      <c r="I69" s="68" t="s">
        <v>87</v>
      </c>
      <c r="J69" s="68" t="s">
        <v>88</v>
      </c>
      <c r="K69" s="68" t="s">
        <v>89</v>
      </c>
      <c r="L69" s="68"/>
      <c r="M69" s="68" t="s">
        <v>90</v>
      </c>
      <c r="N69" s="383" t="s">
        <v>91</v>
      </c>
      <c r="O69" s="383"/>
      <c r="P69" s="383"/>
      <c r="Q69" s="383"/>
      <c r="R69" s="182"/>
      <c r="S69" s="182"/>
      <c r="T69" s="63"/>
    </row>
    <row r="70" spans="1:49">
      <c r="A70" s="6">
        <v>16</v>
      </c>
      <c r="B70" s="68" t="s">
        <v>86</v>
      </c>
      <c r="C70" s="68" t="s">
        <v>31</v>
      </c>
      <c r="D70" s="69">
        <v>2</v>
      </c>
      <c r="E70" s="70">
        <f t="shared" si="66"/>
        <v>0.04</v>
      </c>
      <c r="F70" s="242"/>
      <c r="I70" s="71" t="s">
        <v>93</v>
      </c>
      <c r="J70" s="71" t="s">
        <v>94</v>
      </c>
      <c r="K70" s="71" t="s">
        <v>95</v>
      </c>
      <c r="L70" s="68"/>
      <c r="M70" s="71" t="s">
        <v>96</v>
      </c>
      <c r="N70" s="389" t="s">
        <v>97</v>
      </c>
      <c r="O70" s="389"/>
      <c r="P70" s="389"/>
      <c r="Q70" s="389"/>
      <c r="R70" s="256"/>
      <c r="S70" s="182"/>
      <c r="T70" s="63"/>
    </row>
    <row r="71" spans="1:49">
      <c r="A71" s="6">
        <v>17</v>
      </c>
      <c r="B71" s="68" t="s">
        <v>86</v>
      </c>
      <c r="C71" s="68" t="s">
        <v>31</v>
      </c>
      <c r="D71" s="69">
        <v>2</v>
      </c>
      <c r="E71" s="70">
        <f t="shared" si="66"/>
        <v>0.04</v>
      </c>
      <c r="F71" s="242"/>
      <c r="I71" s="71" t="s">
        <v>100</v>
      </c>
      <c r="J71" s="71" t="s">
        <v>101</v>
      </c>
      <c r="K71" s="71" t="s">
        <v>102</v>
      </c>
      <c r="L71" s="68"/>
      <c r="M71" s="71" t="s">
        <v>103</v>
      </c>
      <c r="N71" s="389" t="s">
        <v>97</v>
      </c>
      <c r="O71" s="389"/>
      <c r="P71" s="389"/>
      <c r="Q71" s="389"/>
      <c r="R71" s="256"/>
      <c r="S71" s="182"/>
      <c r="T71" s="63"/>
    </row>
    <row r="72" spans="1:49">
      <c r="A72" s="6">
        <v>18</v>
      </c>
      <c r="B72" s="68" t="s">
        <v>76</v>
      </c>
      <c r="C72" s="68" t="s">
        <v>92</v>
      </c>
      <c r="D72" s="69">
        <v>1</v>
      </c>
      <c r="E72" s="70">
        <f t="shared" si="66"/>
        <v>0.02</v>
      </c>
      <c r="F72" s="242"/>
      <c r="I72" s="71" t="s">
        <v>106</v>
      </c>
      <c r="J72" s="71" t="s">
        <v>107</v>
      </c>
      <c r="K72" s="71" t="s">
        <v>108</v>
      </c>
      <c r="L72" s="68"/>
      <c r="M72" s="71" t="s">
        <v>109</v>
      </c>
      <c r="N72" s="389" t="s">
        <v>97</v>
      </c>
      <c r="O72" s="389"/>
      <c r="P72" s="389"/>
      <c r="Q72" s="389"/>
      <c r="R72" s="256"/>
      <c r="S72" s="182"/>
    </row>
    <row r="73" spans="1:49" ht="12.75" customHeight="1">
      <c r="A73" s="6">
        <v>19</v>
      </c>
      <c r="B73" s="68" t="s">
        <v>76</v>
      </c>
      <c r="C73" s="68" t="s">
        <v>92</v>
      </c>
      <c r="D73" s="69">
        <v>1</v>
      </c>
      <c r="E73" s="70">
        <f t="shared" si="66"/>
        <v>0.02</v>
      </c>
      <c r="F73" s="242"/>
      <c r="I73" s="71" t="s">
        <v>111</v>
      </c>
      <c r="J73" s="71" t="s">
        <v>112</v>
      </c>
      <c r="K73" s="71" t="s">
        <v>113</v>
      </c>
      <c r="L73" s="68"/>
      <c r="M73" s="71" t="s">
        <v>114</v>
      </c>
      <c r="N73" s="389" t="s">
        <v>97</v>
      </c>
      <c r="O73" s="389"/>
      <c r="P73" s="389"/>
      <c r="Q73" s="389"/>
      <c r="R73" s="256"/>
      <c r="S73" s="182"/>
    </row>
    <row r="74" spans="1:49">
      <c r="A74" s="6">
        <v>20</v>
      </c>
      <c r="B74" s="68" t="s">
        <v>98</v>
      </c>
      <c r="C74" s="68" t="s">
        <v>99</v>
      </c>
      <c r="D74" s="69">
        <v>0</v>
      </c>
      <c r="E74" s="70">
        <f t="shared" si="66"/>
        <v>0</v>
      </c>
      <c r="F74" s="242"/>
      <c r="I74" s="72" t="s">
        <v>83</v>
      </c>
      <c r="J74" s="72" t="s">
        <v>84</v>
      </c>
      <c r="K74" s="72" t="s">
        <v>117</v>
      </c>
      <c r="L74" s="68"/>
      <c r="M74" s="72" t="s">
        <v>118</v>
      </c>
      <c r="N74" s="390"/>
      <c r="O74" s="390"/>
      <c r="P74" s="390"/>
      <c r="Q74" s="390"/>
      <c r="R74" s="257"/>
      <c r="S74"/>
    </row>
    <row r="75" spans="1:49">
      <c r="A75" s="6">
        <v>21</v>
      </c>
      <c r="B75" s="68" t="s">
        <v>98</v>
      </c>
      <c r="C75" s="68" t="s">
        <v>99</v>
      </c>
      <c r="D75" s="69">
        <v>0</v>
      </c>
      <c r="E75" s="70">
        <f t="shared" si="66"/>
        <v>0</v>
      </c>
      <c r="F75" s="242"/>
      <c r="I75" s="72" t="s">
        <v>86</v>
      </c>
      <c r="J75" s="72" t="s">
        <v>31</v>
      </c>
      <c r="K75" s="72" t="s">
        <v>119</v>
      </c>
      <c r="L75" s="68"/>
      <c r="M75" s="72" t="s">
        <v>120</v>
      </c>
      <c r="N75" s="385" t="s">
        <v>121</v>
      </c>
      <c r="O75" s="385"/>
      <c r="P75" s="385"/>
      <c r="Q75" s="385"/>
      <c r="R75" s="258"/>
      <c r="S75" s="182"/>
    </row>
    <row r="76" spans="1:49">
      <c r="A76" s="6">
        <v>22</v>
      </c>
      <c r="B76" s="68" t="s">
        <v>98</v>
      </c>
      <c r="C76" s="68" t="s">
        <v>99</v>
      </c>
      <c r="D76" s="69">
        <v>0</v>
      </c>
      <c r="E76" s="70">
        <f t="shared" si="66"/>
        <v>0</v>
      </c>
      <c r="F76" s="242"/>
      <c r="I76" s="69" t="s">
        <v>76</v>
      </c>
      <c r="J76" s="69" t="s">
        <v>92</v>
      </c>
      <c r="K76" s="69" t="s">
        <v>122</v>
      </c>
      <c r="L76" s="264"/>
      <c r="M76" s="69" t="s">
        <v>123</v>
      </c>
      <c r="N76" s="69" t="s">
        <v>121</v>
      </c>
      <c r="O76" s="69"/>
      <c r="P76" s="69"/>
      <c r="Q76" s="69"/>
      <c r="R76" s="259"/>
      <c r="S76" s="267"/>
    </row>
    <row r="77" spans="1:49" s="5" customFormat="1" ht="12.5">
      <c r="A77" s="6">
        <v>23</v>
      </c>
      <c r="B77" s="68" t="s">
        <v>98</v>
      </c>
      <c r="C77" s="68" t="s">
        <v>99</v>
      </c>
      <c r="D77" s="69">
        <v>0</v>
      </c>
      <c r="E77" s="70">
        <f t="shared" si="66"/>
        <v>0</v>
      </c>
      <c r="F77" s="242"/>
      <c r="I77" s="69" t="s">
        <v>125</v>
      </c>
      <c r="J77" s="69" t="s">
        <v>126</v>
      </c>
      <c r="K77" s="69" t="s">
        <v>127</v>
      </c>
      <c r="L77" s="264"/>
      <c r="M77" s="69" t="s">
        <v>128</v>
      </c>
      <c r="N77" s="73" t="s">
        <v>97</v>
      </c>
      <c r="O77" s="69"/>
      <c r="P77" s="69"/>
      <c r="Q77" s="69"/>
      <c r="R77" s="259"/>
      <c r="S77" s="267"/>
      <c r="AS77" s="361"/>
      <c r="AV77" s="361"/>
      <c r="AW77" s="358"/>
    </row>
    <row r="78" spans="1:49">
      <c r="A78" s="6">
        <v>24</v>
      </c>
      <c r="B78" s="68" t="s">
        <v>98</v>
      </c>
      <c r="C78" s="68" t="s">
        <v>99</v>
      </c>
      <c r="D78" s="69">
        <v>0</v>
      </c>
      <c r="E78" s="70">
        <f t="shared" si="66"/>
        <v>0</v>
      </c>
      <c r="F78" s="242"/>
      <c r="I78" s="69" t="s">
        <v>130</v>
      </c>
      <c r="J78" s="69" t="s">
        <v>131</v>
      </c>
      <c r="K78" s="69" t="s">
        <v>132</v>
      </c>
      <c r="L78" s="264"/>
      <c r="M78" s="69" t="s">
        <v>133</v>
      </c>
      <c r="N78" s="73" t="s">
        <v>97</v>
      </c>
      <c r="O78" s="69"/>
      <c r="P78" s="69"/>
      <c r="Q78" s="69"/>
      <c r="R78" s="259"/>
      <c r="S78" s="267"/>
    </row>
    <row r="79" spans="1:49">
      <c r="A79" s="6">
        <v>25</v>
      </c>
      <c r="B79" s="68" t="s">
        <v>104</v>
      </c>
      <c r="C79" s="68" t="s">
        <v>105</v>
      </c>
      <c r="D79" s="69">
        <v>0</v>
      </c>
      <c r="E79" s="70">
        <f t="shared" si="66"/>
        <v>0</v>
      </c>
      <c r="F79" s="242"/>
      <c r="I79" s="69" t="s">
        <v>98</v>
      </c>
      <c r="J79" s="69" t="s">
        <v>99</v>
      </c>
      <c r="K79" s="69" t="s">
        <v>136</v>
      </c>
      <c r="L79" s="264"/>
      <c r="M79" s="69" t="s">
        <v>137</v>
      </c>
      <c r="N79" s="69" t="s">
        <v>121</v>
      </c>
      <c r="O79" s="69"/>
      <c r="P79" s="69"/>
      <c r="Q79" s="69"/>
      <c r="R79" s="259"/>
      <c r="S79" s="267"/>
    </row>
    <row r="80" spans="1:49">
      <c r="A80" s="6">
        <v>26</v>
      </c>
      <c r="B80" s="68" t="s">
        <v>104</v>
      </c>
      <c r="C80" s="68" t="s">
        <v>105</v>
      </c>
      <c r="D80" s="69">
        <v>0</v>
      </c>
      <c r="E80" s="70">
        <f t="shared" si="66"/>
        <v>0</v>
      </c>
      <c r="F80" s="242"/>
      <c r="I80" s="69" t="s">
        <v>104</v>
      </c>
      <c r="J80" s="69" t="s">
        <v>105</v>
      </c>
      <c r="K80" s="69" t="s">
        <v>139</v>
      </c>
      <c r="L80" s="264"/>
      <c r="M80" s="69" t="s">
        <v>140</v>
      </c>
      <c r="N80" s="69" t="s">
        <v>121</v>
      </c>
      <c r="O80" s="69"/>
      <c r="P80" s="69"/>
      <c r="Q80" s="69"/>
      <c r="R80" s="259"/>
      <c r="S80" s="267"/>
    </row>
    <row r="81" spans="1:20">
      <c r="A81" s="6">
        <v>27</v>
      </c>
      <c r="B81" s="68" t="s">
        <v>104</v>
      </c>
      <c r="C81" s="68" t="s">
        <v>105</v>
      </c>
      <c r="D81" s="69">
        <v>0</v>
      </c>
      <c r="E81" s="70">
        <f t="shared" si="66"/>
        <v>0</v>
      </c>
      <c r="F81" s="242"/>
      <c r="I81" s="69" t="s">
        <v>110</v>
      </c>
      <c r="J81" s="69" t="s">
        <v>42</v>
      </c>
      <c r="K81" s="69" t="s">
        <v>142</v>
      </c>
      <c r="L81" s="264"/>
      <c r="M81" s="69" t="s">
        <v>143</v>
      </c>
      <c r="N81" s="69" t="s">
        <v>121</v>
      </c>
      <c r="O81" s="69"/>
      <c r="P81" s="69"/>
      <c r="Q81" s="69"/>
      <c r="R81" s="259"/>
      <c r="S81" s="267"/>
    </row>
    <row r="82" spans="1:20">
      <c r="A82" s="6">
        <v>28</v>
      </c>
      <c r="B82" s="68" t="s">
        <v>104</v>
      </c>
      <c r="C82" s="68" t="s">
        <v>105</v>
      </c>
      <c r="D82" s="69">
        <v>0</v>
      </c>
      <c r="E82" s="70">
        <f t="shared" si="66"/>
        <v>0</v>
      </c>
      <c r="F82" s="242"/>
      <c r="I82" s="69" t="s">
        <v>115</v>
      </c>
      <c r="J82" s="69" t="s">
        <v>116</v>
      </c>
      <c r="K82" s="69" t="s">
        <v>146</v>
      </c>
      <c r="L82" s="264"/>
      <c r="M82" s="69" t="s">
        <v>147</v>
      </c>
      <c r="N82" s="69" t="s">
        <v>121</v>
      </c>
      <c r="O82" s="69"/>
      <c r="P82" s="69"/>
      <c r="Q82" s="69"/>
      <c r="R82" s="259"/>
      <c r="S82" s="267"/>
    </row>
    <row r="83" spans="1:20">
      <c r="A83" s="6">
        <v>29</v>
      </c>
      <c r="B83" s="68" t="s">
        <v>104</v>
      </c>
      <c r="C83" s="68" t="s">
        <v>105</v>
      </c>
      <c r="D83" s="69">
        <v>0</v>
      </c>
      <c r="E83" s="70">
        <f t="shared" si="66"/>
        <v>0</v>
      </c>
      <c r="F83" s="242"/>
      <c r="I83" s="69" t="s">
        <v>74</v>
      </c>
      <c r="J83" s="69" t="s">
        <v>35</v>
      </c>
      <c r="K83" s="69" t="s">
        <v>150</v>
      </c>
      <c r="L83" s="264"/>
      <c r="M83" s="69" t="s">
        <v>151</v>
      </c>
      <c r="N83" s="69" t="s">
        <v>121</v>
      </c>
      <c r="O83" s="69"/>
      <c r="P83" s="69"/>
      <c r="Q83" s="69"/>
      <c r="R83" s="259"/>
      <c r="S83" s="267"/>
    </row>
    <row r="84" spans="1:20">
      <c r="A84" s="6">
        <v>30</v>
      </c>
      <c r="B84" s="68" t="s">
        <v>110</v>
      </c>
      <c r="C84" s="68" t="s">
        <v>42</v>
      </c>
      <c r="D84" s="69">
        <v>0</v>
      </c>
      <c r="E84" s="70">
        <f t="shared" si="66"/>
        <v>0</v>
      </c>
      <c r="F84" s="242"/>
      <c r="I84" s="69" t="s">
        <v>78</v>
      </c>
      <c r="J84" s="69" t="s">
        <v>37</v>
      </c>
      <c r="K84" s="69" t="s">
        <v>154</v>
      </c>
      <c r="L84" s="264"/>
      <c r="M84" s="69" t="s">
        <v>155</v>
      </c>
      <c r="N84" s="69" t="s">
        <v>121</v>
      </c>
      <c r="O84" s="69"/>
      <c r="P84" s="69"/>
      <c r="Q84" s="69"/>
      <c r="R84" s="259"/>
      <c r="S84" s="267"/>
    </row>
    <row r="85" spans="1:20">
      <c r="A85" s="6">
        <v>31</v>
      </c>
      <c r="B85" s="68" t="s">
        <v>110</v>
      </c>
      <c r="C85" s="68" t="s">
        <v>42</v>
      </c>
      <c r="D85" s="69">
        <v>0</v>
      </c>
      <c r="E85" s="70">
        <f t="shared" ref="E85:E88" si="67">$D$65*D85</f>
        <v>0</v>
      </c>
      <c r="I85" s="69" t="s">
        <v>124</v>
      </c>
      <c r="J85" s="69" t="s">
        <v>33</v>
      </c>
      <c r="K85" s="69" t="s">
        <v>156</v>
      </c>
      <c r="L85" s="264"/>
      <c r="M85" s="69" t="s">
        <v>157</v>
      </c>
      <c r="N85" s="69" t="s">
        <v>121</v>
      </c>
      <c r="O85" s="69"/>
      <c r="P85" s="69"/>
      <c r="Q85" s="69"/>
      <c r="R85" s="259"/>
      <c r="S85" s="267"/>
    </row>
    <row r="86" spans="1:20">
      <c r="A86" s="6">
        <v>32</v>
      </c>
      <c r="B86" s="68" t="s">
        <v>110</v>
      </c>
      <c r="C86" s="68" t="s">
        <v>42</v>
      </c>
      <c r="D86" s="69">
        <v>0</v>
      </c>
      <c r="E86" s="70">
        <f t="shared" si="67"/>
        <v>0</v>
      </c>
      <c r="I86" s="69" t="s">
        <v>129</v>
      </c>
      <c r="J86" s="69" t="s">
        <v>29</v>
      </c>
      <c r="K86" s="69" t="s">
        <v>158</v>
      </c>
      <c r="L86" s="264"/>
      <c r="M86" s="69" t="s">
        <v>159</v>
      </c>
      <c r="N86" s="69" t="s">
        <v>121</v>
      </c>
      <c r="O86" s="69"/>
      <c r="P86" s="69"/>
      <c r="Q86" s="69"/>
      <c r="R86" s="259"/>
      <c r="S86" s="267"/>
    </row>
    <row r="87" spans="1:20">
      <c r="A87" s="6">
        <v>33</v>
      </c>
      <c r="B87" s="68" t="s">
        <v>110</v>
      </c>
      <c r="C87" s="68" t="s">
        <v>42</v>
      </c>
      <c r="D87" s="69">
        <v>0</v>
      </c>
      <c r="E87" s="70">
        <f t="shared" si="67"/>
        <v>0</v>
      </c>
      <c r="I87" s="69" t="s">
        <v>134</v>
      </c>
      <c r="J87" s="69" t="s">
        <v>135</v>
      </c>
      <c r="K87" s="69" t="s">
        <v>160</v>
      </c>
      <c r="L87" s="264"/>
      <c r="M87" s="69" t="s">
        <v>161</v>
      </c>
      <c r="N87" s="69" t="s">
        <v>121</v>
      </c>
      <c r="O87" s="69"/>
      <c r="P87" s="69"/>
      <c r="Q87" s="69"/>
      <c r="R87" s="259"/>
      <c r="S87" s="267"/>
    </row>
    <row r="88" spans="1:20">
      <c r="A88" s="6">
        <v>34</v>
      </c>
      <c r="B88" s="68" t="s">
        <v>110</v>
      </c>
      <c r="C88" s="68" t="s">
        <v>42</v>
      </c>
      <c r="D88" s="69">
        <v>0</v>
      </c>
      <c r="E88" s="70">
        <f t="shared" si="67"/>
        <v>0</v>
      </c>
      <c r="I88" s="69" t="s">
        <v>138</v>
      </c>
      <c r="J88" s="69" t="s">
        <v>39</v>
      </c>
      <c r="K88" s="69" t="s">
        <v>162</v>
      </c>
      <c r="L88" s="264"/>
      <c r="M88" s="69" t="s">
        <v>163</v>
      </c>
      <c r="N88" s="69" t="s">
        <v>121</v>
      </c>
      <c r="O88" s="69"/>
      <c r="P88" s="69"/>
      <c r="Q88" s="69"/>
      <c r="R88" s="259"/>
      <c r="S88" s="267"/>
    </row>
    <row r="89" spans="1:20">
      <c r="A89" s="6">
        <v>35</v>
      </c>
      <c r="B89" s="68" t="s">
        <v>115</v>
      </c>
      <c r="C89" s="68" t="s">
        <v>116</v>
      </c>
      <c r="D89" s="69">
        <v>0</v>
      </c>
      <c r="E89" s="70">
        <f t="shared" ref="E89" si="68">$D$65*D89</f>
        <v>0</v>
      </c>
      <c r="I89" s="69" t="s">
        <v>141</v>
      </c>
      <c r="J89" s="69" t="s">
        <v>48</v>
      </c>
      <c r="K89" s="69" t="s">
        <v>164</v>
      </c>
      <c r="L89" s="264"/>
      <c r="M89" s="69" t="s">
        <v>165</v>
      </c>
      <c r="N89" s="69" t="s">
        <v>121</v>
      </c>
      <c r="O89" s="69"/>
      <c r="P89" s="69"/>
      <c r="Q89" s="69"/>
      <c r="R89" s="259"/>
      <c r="S89" s="267"/>
    </row>
    <row r="90" spans="1:20">
      <c r="A90" s="6">
        <v>36</v>
      </c>
      <c r="B90" s="68" t="s">
        <v>115</v>
      </c>
      <c r="C90" s="68" t="s">
        <v>116</v>
      </c>
      <c r="D90" s="69">
        <v>0</v>
      </c>
      <c r="E90" s="70">
        <f t="shared" ref="E90:E93" si="69">$D$65*D90</f>
        <v>0</v>
      </c>
      <c r="I90" s="69" t="s">
        <v>144</v>
      </c>
      <c r="J90" s="69" t="s">
        <v>145</v>
      </c>
      <c r="K90" s="69" t="s">
        <v>166</v>
      </c>
      <c r="L90" s="264"/>
      <c r="M90" s="69" t="s">
        <v>167</v>
      </c>
      <c r="N90" s="69" t="s">
        <v>121</v>
      </c>
      <c r="O90" s="69"/>
      <c r="P90" s="69"/>
      <c r="Q90" s="69"/>
      <c r="R90" s="259"/>
      <c r="S90" s="267"/>
    </row>
    <row r="91" spans="1:20">
      <c r="A91" s="6">
        <v>37</v>
      </c>
      <c r="B91" s="68" t="s">
        <v>115</v>
      </c>
      <c r="C91" s="68" t="s">
        <v>116</v>
      </c>
      <c r="D91" s="69">
        <v>0</v>
      </c>
      <c r="E91" s="70">
        <f t="shared" si="69"/>
        <v>0</v>
      </c>
      <c r="I91" s="69" t="s">
        <v>148</v>
      </c>
      <c r="J91" s="69" t="s">
        <v>149</v>
      </c>
      <c r="K91" s="69" t="s">
        <v>168</v>
      </c>
      <c r="L91" s="264"/>
      <c r="M91" s="69" t="s">
        <v>169</v>
      </c>
      <c r="N91" s="69" t="s">
        <v>121</v>
      </c>
      <c r="O91" s="69"/>
      <c r="P91" s="69"/>
      <c r="Q91" s="69"/>
      <c r="R91" s="259"/>
      <c r="S91" s="267"/>
    </row>
    <row r="92" spans="1:20">
      <c r="A92" s="6">
        <v>38</v>
      </c>
      <c r="B92" s="68" t="s">
        <v>115</v>
      </c>
      <c r="C92" s="68" t="s">
        <v>116</v>
      </c>
      <c r="D92" s="69">
        <v>0</v>
      </c>
      <c r="E92" s="70">
        <f t="shared" si="69"/>
        <v>0</v>
      </c>
      <c r="I92" s="69" t="s">
        <v>152</v>
      </c>
      <c r="J92" s="69" t="s">
        <v>153</v>
      </c>
      <c r="K92" s="69" t="s">
        <v>170</v>
      </c>
      <c r="L92" s="264"/>
      <c r="M92" s="69" t="s">
        <v>171</v>
      </c>
      <c r="N92" s="69" t="s">
        <v>121</v>
      </c>
      <c r="O92" s="69"/>
      <c r="P92" s="69"/>
      <c r="Q92" s="69"/>
      <c r="R92" s="259"/>
      <c r="S92" s="267"/>
      <c r="T92" s="63"/>
    </row>
    <row r="93" spans="1:20">
      <c r="A93" s="6">
        <v>39</v>
      </c>
      <c r="B93" s="68" t="s">
        <v>115</v>
      </c>
      <c r="C93" s="68" t="s">
        <v>116</v>
      </c>
      <c r="D93" s="69">
        <v>0</v>
      </c>
      <c r="E93" s="70">
        <f t="shared" si="69"/>
        <v>0</v>
      </c>
    </row>
    <row r="94" spans="1:20">
      <c r="A94" s="6">
        <v>40</v>
      </c>
      <c r="B94" s="68" t="s">
        <v>74</v>
      </c>
      <c r="C94" s="68" t="s">
        <v>35</v>
      </c>
      <c r="D94" s="69">
        <v>0</v>
      </c>
      <c r="E94" s="70">
        <f t="shared" ref="E94:E134" si="70">$D$65*D94</f>
        <v>0</v>
      </c>
    </row>
    <row r="95" spans="1:20">
      <c r="A95" s="6">
        <v>41</v>
      </c>
      <c r="B95" s="68" t="s">
        <v>74</v>
      </c>
      <c r="C95" s="68" t="s">
        <v>35</v>
      </c>
      <c r="D95" s="69">
        <v>0</v>
      </c>
      <c r="E95" s="70">
        <f t="shared" si="70"/>
        <v>0</v>
      </c>
    </row>
    <row r="96" spans="1:20">
      <c r="A96" s="6">
        <v>42</v>
      </c>
      <c r="B96" s="68" t="s">
        <v>74</v>
      </c>
      <c r="C96" s="68" t="s">
        <v>35</v>
      </c>
      <c r="D96" s="69">
        <v>0</v>
      </c>
      <c r="E96" s="70">
        <f t="shared" si="70"/>
        <v>0</v>
      </c>
    </row>
    <row r="97" spans="1:5">
      <c r="A97" s="6">
        <v>43</v>
      </c>
      <c r="B97" s="68" t="s">
        <v>74</v>
      </c>
      <c r="C97" s="68" t="s">
        <v>35</v>
      </c>
      <c r="D97" s="69">
        <v>0</v>
      </c>
      <c r="E97" s="70">
        <f t="shared" si="70"/>
        <v>0</v>
      </c>
    </row>
    <row r="98" spans="1:5">
      <c r="A98" s="6">
        <v>44</v>
      </c>
      <c r="B98" s="68" t="s">
        <v>74</v>
      </c>
      <c r="C98" s="68" t="s">
        <v>35</v>
      </c>
      <c r="D98" s="69">
        <v>0</v>
      </c>
      <c r="E98" s="70">
        <f t="shared" si="70"/>
        <v>0</v>
      </c>
    </row>
    <row r="99" spans="1:5">
      <c r="A99" s="6">
        <v>45</v>
      </c>
      <c r="B99" s="68" t="s">
        <v>78</v>
      </c>
      <c r="C99" s="68" t="s">
        <v>37</v>
      </c>
      <c r="D99" s="69">
        <v>0</v>
      </c>
      <c r="E99" s="70">
        <f t="shared" si="70"/>
        <v>0</v>
      </c>
    </row>
    <row r="100" spans="1:5">
      <c r="A100" s="6">
        <v>46</v>
      </c>
      <c r="B100" s="68" t="s">
        <v>78</v>
      </c>
      <c r="C100" s="68" t="s">
        <v>37</v>
      </c>
      <c r="D100" s="69">
        <v>0</v>
      </c>
      <c r="E100" s="70">
        <f t="shared" si="70"/>
        <v>0</v>
      </c>
    </row>
    <row r="101" spans="1:5">
      <c r="A101" s="6">
        <v>47</v>
      </c>
      <c r="B101" s="68" t="s">
        <v>78</v>
      </c>
      <c r="C101" s="68" t="s">
        <v>37</v>
      </c>
      <c r="D101" s="69">
        <v>0</v>
      </c>
      <c r="E101" s="70">
        <f t="shared" si="70"/>
        <v>0</v>
      </c>
    </row>
    <row r="102" spans="1:5">
      <c r="A102" s="6">
        <v>48</v>
      </c>
      <c r="B102" s="68" t="s">
        <v>78</v>
      </c>
      <c r="C102" s="68" t="s">
        <v>37</v>
      </c>
      <c r="D102" s="69">
        <v>0</v>
      </c>
      <c r="E102" s="70">
        <f t="shared" si="70"/>
        <v>0</v>
      </c>
    </row>
    <row r="103" spans="1:5">
      <c r="A103" s="6">
        <v>49</v>
      </c>
      <c r="B103" s="68" t="s">
        <v>78</v>
      </c>
      <c r="C103" s="68" t="s">
        <v>37</v>
      </c>
      <c r="D103" s="69">
        <v>0</v>
      </c>
      <c r="E103" s="70">
        <f t="shared" si="70"/>
        <v>0</v>
      </c>
    </row>
    <row r="104" spans="1:5">
      <c r="A104" s="6">
        <v>50</v>
      </c>
      <c r="B104" s="68" t="s">
        <v>124</v>
      </c>
      <c r="C104" s="68" t="s">
        <v>33</v>
      </c>
      <c r="D104" s="69">
        <v>1</v>
      </c>
      <c r="E104" s="70">
        <f t="shared" si="70"/>
        <v>0.02</v>
      </c>
    </row>
    <row r="105" spans="1:5">
      <c r="A105" s="6">
        <v>51</v>
      </c>
      <c r="B105" s="68" t="s">
        <v>124</v>
      </c>
      <c r="C105" s="68" t="s">
        <v>33</v>
      </c>
      <c r="D105" s="69">
        <v>1</v>
      </c>
      <c r="E105" s="70">
        <f t="shared" si="70"/>
        <v>0.02</v>
      </c>
    </row>
    <row r="106" spans="1:5">
      <c r="A106" s="6">
        <v>52</v>
      </c>
      <c r="B106" s="68" t="s">
        <v>124</v>
      </c>
      <c r="C106" s="68" t="s">
        <v>33</v>
      </c>
      <c r="D106" s="69">
        <v>1</v>
      </c>
      <c r="E106" s="70">
        <f t="shared" si="70"/>
        <v>0.02</v>
      </c>
    </row>
    <row r="107" spans="1:5">
      <c r="A107" s="6">
        <v>53</v>
      </c>
      <c r="B107" s="68" t="s">
        <v>124</v>
      </c>
      <c r="C107" s="68" t="s">
        <v>33</v>
      </c>
      <c r="D107" s="69">
        <v>1</v>
      </c>
      <c r="E107" s="70">
        <f t="shared" si="70"/>
        <v>0.02</v>
      </c>
    </row>
    <row r="108" spans="1:5">
      <c r="A108" s="6">
        <v>54</v>
      </c>
      <c r="B108" s="68" t="s">
        <v>124</v>
      </c>
      <c r="C108" s="68" t="s">
        <v>33</v>
      </c>
      <c r="D108" s="69">
        <v>1</v>
      </c>
      <c r="E108" s="70">
        <f t="shared" si="70"/>
        <v>0.02</v>
      </c>
    </row>
    <row r="109" spans="1:5">
      <c r="A109" s="6">
        <v>55</v>
      </c>
      <c r="B109" s="68" t="s">
        <v>129</v>
      </c>
      <c r="C109" s="68" t="s">
        <v>29</v>
      </c>
      <c r="D109" s="69">
        <v>2</v>
      </c>
      <c r="E109" s="70">
        <f t="shared" si="70"/>
        <v>0.04</v>
      </c>
    </row>
    <row r="110" spans="1:5">
      <c r="A110" s="6">
        <v>56</v>
      </c>
      <c r="B110" s="68" t="s">
        <v>129</v>
      </c>
      <c r="C110" s="68" t="s">
        <v>29</v>
      </c>
      <c r="D110" s="69">
        <v>2</v>
      </c>
      <c r="E110" s="70">
        <f t="shared" si="70"/>
        <v>0.04</v>
      </c>
    </row>
    <row r="111" spans="1:5">
      <c r="A111" s="6">
        <v>57</v>
      </c>
      <c r="B111" s="68" t="s">
        <v>129</v>
      </c>
      <c r="C111" s="68" t="s">
        <v>29</v>
      </c>
      <c r="D111" s="69">
        <v>2</v>
      </c>
      <c r="E111" s="70">
        <f t="shared" si="70"/>
        <v>0.04</v>
      </c>
    </row>
    <row r="112" spans="1:5">
      <c r="A112" s="6">
        <v>58</v>
      </c>
      <c r="B112" s="68" t="s">
        <v>129</v>
      </c>
      <c r="C112" s="68" t="s">
        <v>29</v>
      </c>
      <c r="D112" s="69">
        <v>2</v>
      </c>
      <c r="E112" s="70">
        <f t="shared" si="70"/>
        <v>0.04</v>
      </c>
    </row>
    <row r="113" spans="1:5">
      <c r="A113" s="6">
        <v>59</v>
      </c>
      <c r="B113" s="68" t="s">
        <v>129</v>
      </c>
      <c r="C113" s="68" t="s">
        <v>29</v>
      </c>
      <c r="D113" s="69">
        <v>2</v>
      </c>
      <c r="E113" s="70">
        <f t="shared" si="70"/>
        <v>0.04</v>
      </c>
    </row>
    <row r="114" spans="1:5">
      <c r="A114" s="6">
        <v>60</v>
      </c>
      <c r="B114" s="68" t="s">
        <v>134</v>
      </c>
      <c r="C114" s="68" t="s">
        <v>135</v>
      </c>
      <c r="D114" s="69">
        <v>3</v>
      </c>
      <c r="E114" s="70">
        <f t="shared" si="70"/>
        <v>0.06</v>
      </c>
    </row>
    <row r="115" spans="1:5">
      <c r="A115" s="6">
        <v>61</v>
      </c>
      <c r="B115" s="68" t="s">
        <v>134</v>
      </c>
      <c r="C115" s="68" t="s">
        <v>135</v>
      </c>
      <c r="D115" s="69">
        <v>3</v>
      </c>
      <c r="E115" s="70">
        <f t="shared" si="70"/>
        <v>0.06</v>
      </c>
    </row>
    <row r="116" spans="1:5">
      <c r="A116" s="6">
        <v>62</v>
      </c>
      <c r="B116" s="68" t="s">
        <v>134</v>
      </c>
      <c r="C116" s="68" t="s">
        <v>135</v>
      </c>
      <c r="D116" s="69">
        <v>3</v>
      </c>
      <c r="E116" s="70">
        <f t="shared" si="70"/>
        <v>0.06</v>
      </c>
    </row>
    <row r="117" spans="1:5">
      <c r="A117" s="6">
        <v>63</v>
      </c>
      <c r="B117" s="68" t="s">
        <v>134</v>
      </c>
      <c r="C117" s="68" t="s">
        <v>135</v>
      </c>
      <c r="D117" s="69">
        <v>3</v>
      </c>
      <c r="E117" s="70">
        <f t="shared" si="70"/>
        <v>0.06</v>
      </c>
    </row>
    <row r="118" spans="1:5">
      <c r="A118" s="6">
        <v>64</v>
      </c>
      <c r="B118" s="68" t="s">
        <v>134</v>
      </c>
      <c r="C118" s="68" t="s">
        <v>135</v>
      </c>
      <c r="D118" s="69">
        <v>3</v>
      </c>
      <c r="E118" s="70">
        <f t="shared" si="70"/>
        <v>0.06</v>
      </c>
    </row>
    <row r="119" spans="1:5">
      <c r="A119" s="6">
        <v>65</v>
      </c>
      <c r="B119" s="68" t="s">
        <v>138</v>
      </c>
      <c r="C119" s="68" t="s">
        <v>39</v>
      </c>
      <c r="D119" s="69">
        <v>4</v>
      </c>
      <c r="E119" s="70">
        <f t="shared" si="70"/>
        <v>0.08</v>
      </c>
    </row>
    <row r="120" spans="1:5">
      <c r="A120" s="6">
        <v>66</v>
      </c>
      <c r="B120" s="68" t="s">
        <v>138</v>
      </c>
      <c r="C120" s="68" t="s">
        <v>39</v>
      </c>
      <c r="D120" s="69">
        <v>4</v>
      </c>
      <c r="E120" s="70">
        <f t="shared" si="70"/>
        <v>0.08</v>
      </c>
    </row>
    <row r="121" spans="1:5">
      <c r="A121" s="6">
        <v>67</v>
      </c>
      <c r="B121" s="68" t="s">
        <v>138</v>
      </c>
      <c r="C121" s="68" t="s">
        <v>39</v>
      </c>
      <c r="D121" s="69">
        <v>4</v>
      </c>
      <c r="E121" s="70">
        <f t="shared" si="70"/>
        <v>0.08</v>
      </c>
    </row>
    <row r="122" spans="1:5">
      <c r="A122" s="6">
        <v>68</v>
      </c>
      <c r="B122" s="68" t="s">
        <v>138</v>
      </c>
      <c r="C122" s="68" t="s">
        <v>39</v>
      </c>
      <c r="D122" s="69">
        <v>4</v>
      </c>
      <c r="E122" s="70">
        <f t="shared" si="70"/>
        <v>0.08</v>
      </c>
    </row>
    <row r="123" spans="1:5">
      <c r="A123" s="6">
        <v>69</v>
      </c>
      <c r="B123" s="68" t="s">
        <v>138</v>
      </c>
      <c r="C123" s="68" t="s">
        <v>39</v>
      </c>
      <c r="D123" s="69">
        <v>4</v>
      </c>
      <c r="E123" s="70">
        <f t="shared" si="70"/>
        <v>0.08</v>
      </c>
    </row>
    <row r="124" spans="1:5">
      <c r="A124" s="6">
        <v>70</v>
      </c>
      <c r="B124" s="68" t="s">
        <v>141</v>
      </c>
      <c r="C124" s="68" t="s">
        <v>48</v>
      </c>
      <c r="D124" s="69">
        <v>5</v>
      </c>
      <c r="E124" s="70">
        <f t="shared" si="70"/>
        <v>0.1</v>
      </c>
    </row>
    <row r="125" spans="1:5">
      <c r="A125" s="6">
        <v>71</v>
      </c>
      <c r="B125" s="68" t="s">
        <v>141</v>
      </c>
      <c r="C125" s="68" t="s">
        <v>48</v>
      </c>
      <c r="D125" s="69">
        <v>5</v>
      </c>
      <c r="E125" s="70">
        <f t="shared" si="70"/>
        <v>0.1</v>
      </c>
    </row>
    <row r="126" spans="1:5">
      <c r="A126" s="6">
        <v>72</v>
      </c>
      <c r="B126" s="68" t="s">
        <v>141</v>
      </c>
      <c r="C126" s="68" t="s">
        <v>48</v>
      </c>
      <c r="D126" s="69">
        <v>5</v>
      </c>
      <c r="E126" s="70">
        <f t="shared" si="70"/>
        <v>0.1</v>
      </c>
    </row>
    <row r="127" spans="1:5">
      <c r="A127" s="6">
        <v>73</v>
      </c>
      <c r="B127" s="68" t="s">
        <v>141</v>
      </c>
      <c r="C127" s="68" t="s">
        <v>48</v>
      </c>
      <c r="D127" s="69">
        <v>5</v>
      </c>
      <c r="E127" s="70">
        <f t="shared" si="70"/>
        <v>0.1</v>
      </c>
    </row>
    <row r="128" spans="1:5">
      <c r="A128" s="6">
        <v>74</v>
      </c>
      <c r="B128" s="68" t="s">
        <v>141</v>
      </c>
      <c r="C128" s="68" t="s">
        <v>48</v>
      </c>
      <c r="D128" s="69">
        <v>5</v>
      </c>
      <c r="E128" s="70">
        <f t="shared" si="70"/>
        <v>0.1</v>
      </c>
    </row>
    <row r="129" spans="1:5">
      <c r="A129" s="6">
        <v>75</v>
      </c>
      <c r="B129" s="68" t="s">
        <v>144</v>
      </c>
      <c r="C129" s="68" t="s">
        <v>145</v>
      </c>
      <c r="D129" s="69">
        <v>6</v>
      </c>
      <c r="E129" s="70">
        <f t="shared" si="70"/>
        <v>0.12</v>
      </c>
    </row>
    <row r="130" spans="1:5">
      <c r="A130" s="6">
        <v>76</v>
      </c>
      <c r="B130" s="68" t="s">
        <v>144</v>
      </c>
      <c r="C130" s="68" t="s">
        <v>145</v>
      </c>
      <c r="D130" s="69">
        <v>6</v>
      </c>
      <c r="E130" s="70">
        <f t="shared" si="70"/>
        <v>0.12</v>
      </c>
    </row>
    <row r="131" spans="1:5">
      <c r="A131" s="6">
        <v>77</v>
      </c>
      <c r="B131" s="68" t="s">
        <v>144</v>
      </c>
      <c r="C131" s="68" t="s">
        <v>145</v>
      </c>
      <c r="D131" s="69">
        <v>6</v>
      </c>
      <c r="E131" s="70">
        <f t="shared" si="70"/>
        <v>0.12</v>
      </c>
    </row>
    <row r="132" spans="1:5">
      <c r="A132" s="6">
        <v>78</v>
      </c>
      <c r="B132" s="68" t="s">
        <v>144</v>
      </c>
      <c r="C132" s="68" t="s">
        <v>145</v>
      </c>
      <c r="D132" s="69">
        <v>6</v>
      </c>
      <c r="E132" s="70">
        <f t="shared" si="70"/>
        <v>0.12</v>
      </c>
    </row>
    <row r="133" spans="1:5">
      <c r="A133" s="6">
        <v>79</v>
      </c>
      <c r="B133" s="68" t="s">
        <v>144</v>
      </c>
      <c r="C133" s="68" t="s">
        <v>145</v>
      </c>
      <c r="D133" s="69">
        <v>6</v>
      </c>
      <c r="E133" s="70">
        <f t="shared" si="70"/>
        <v>0.12</v>
      </c>
    </row>
    <row r="134" spans="1:5">
      <c r="A134" s="6">
        <v>80</v>
      </c>
      <c r="B134" s="68" t="s">
        <v>148</v>
      </c>
      <c r="C134" s="68" t="s">
        <v>149</v>
      </c>
      <c r="D134" s="69">
        <v>7</v>
      </c>
      <c r="E134" s="70">
        <f t="shared" si="70"/>
        <v>0.14000000000000001</v>
      </c>
    </row>
    <row r="135" spans="1:5">
      <c r="A135" s="6">
        <v>81</v>
      </c>
      <c r="B135" s="68" t="s">
        <v>148</v>
      </c>
      <c r="C135" s="68" t="s">
        <v>149</v>
      </c>
      <c r="D135" s="69">
        <v>7</v>
      </c>
      <c r="E135" s="70">
        <f t="shared" ref="E135:E138" si="71">$D$65*D135</f>
        <v>0.14000000000000001</v>
      </c>
    </row>
    <row r="136" spans="1:5">
      <c r="A136" s="6">
        <v>82</v>
      </c>
      <c r="B136" s="68" t="s">
        <v>148</v>
      </c>
      <c r="C136" s="68" t="s">
        <v>149</v>
      </c>
      <c r="D136" s="69">
        <v>7</v>
      </c>
      <c r="E136" s="70">
        <f t="shared" si="71"/>
        <v>0.14000000000000001</v>
      </c>
    </row>
    <row r="137" spans="1:5">
      <c r="A137" s="6">
        <v>83</v>
      </c>
      <c r="B137" s="68" t="s">
        <v>148</v>
      </c>
      <c r="C137" s="68" t="s">
        <v>149</v>
      </c>
      <c r="D137" s="69">
        <v>7</v>
      </c>
      <c r="E137" s="70">
        <f t="shared" si="71"/>
        <v>0.14000000000000001</v>
      </c>
    </row>
    <row r="138" spans="1:5">
      <c r="A138" s="6">
        <v>84</v>
      </c>
      <c r="B138" s="68" t="s">
        <v>148</v>
      </c>
      <c r="C138" s="68" t="s">
        <v>149</v>
      </c>
      <c r="D138" s="69">
        <v>7</v>
      </c>
      <c r="E138" s="70">
        <f t="shared" si="71"/>
        <v>0.14000000000000001</v>
      </c>
    </row>
  </sheetData>
  <mergeCells count="45">
    <mergeCell ref="T9:U9"/>
    <mergeCell ref="M8:Q8"/>
    <mergeCell ref="T8:X8"/>
    <mergeCell ref="A4:B6"/>
    <mergeCell ref="D6:I6"/>
    <mergeCell ref="A8:A11"/>
    <mergeCell ref="B8:B11"/>
    <mergeCell ref="D8:D11"/>
    <mergeCell ref="E8:E11"/>
    <mergeCell ref="G8:K8"/>
    <mergeCell ref="G9:H9"/>
    <mergeCell ref="I9:K9"/>
    <mergeCell ref="Z8:AC8"/>
    <mergeCell ref="AF8:AI8"/>
    <mergeCell ref="AL8:AO8"/>
    <mergeCell ref="G10:H10"/>
    <mergeCell ref="I10:J10"/>
    <mergeCell ref="M10:N10"/>
    <mergeCell ref="O10:P10"/>
    <mergeCell ref="T10:U10"/>
    <mergeCell ref="AN10:AO10"/>
    <mergeCell ref="V9:X9"/>
    <mergeCell ref="AM9:AO9"/>
    <mergeCell ref="V10:W10"/>
    <mergeCell ref="Z10:AA10"/>
    <mergeCell ref="AB10:AC10"/>
    <mergeCell ref="M9:N9"/>
    <mergeCell ref="O9:Q9"/>
    <mergeCell ref="N75:Q75"/>
    <mergeCell ref="A65:B65"/>
    <mergeCell ref="A67:B67"/>
    <mergeCell ref="I67:Q67"/>
    <mergeCell ref="I68:J68"/>
    <mergeCell ref="N68:Q68"/>
    <mergeCell ref="N69:Q69"/>
    <mergeCell ref="N70:Q70"/>
    <mergeCell ref="N71:Q71"/>
    <mergeCell ref="N72:Q72"/>
    <mergeCell ref="N73:Q73"/>
    <mergeCell ref="N74:Q74"/>
    <mergeCell ref="Z9:AA9"/>
    <mergeCell ref="AF9:AG9"/>
    <mergeCell ref="AF10:AG10"/>
    <mergeCell ref="AH10:AI10"/>
    <mergeCell ref="AL10:AM10"/>
  </mergeCells>
  <printOptions horizontalCentered="1"/>
  <pageMargins left="0.39370078740157477" right="0.39370078740157477" top="0.78740157480314954" bottom="0.78740157480314954" header="0.39370078740157477" footer="0.39370078740157477"/>
  <pageSetup paperSize="9" fitToWidth="0" fitToHeight="0" orientation="landscape" horizontalDpi="4294967292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8"/>
  <sheetViews>
    <sheetView topLeftCell="A23" workbookViewId="0">
      <selection activeCell="A43" sqref="A43:D43"/>
    </sheetView>
  </sheetViews>
  <sheetFormatPr baseColWidth="10" defaultColWidth="9" defaultRowHeight="14"/>
  <cols>
    <col min="1" max="1" width="14.75" style="5" customWidth="1"/>
    <col min="2" max="2" width="9.75" style="5" customWidth="1"/>
    <col min="3" max="3" width="14.08203125" style="5" customWidth="1"/>
    <col min="4" max="5" width="9.08203125" style="5" customWidth="1"/>
    <col min="6" max="256" width="10.58203125" style="5" customWidth="1"/>
    <col min="257" max="1024" width="8.5" style="5" customWidth="1"/>
  </cols>
  <sheetData>
    <row r="1" spans="1:7">
      <c r="A1" s="405" t="s">
        <v>228</v>
      </c>
      <c r="B1" s="405"/>
      <c r="C1" s="405"/>
      <c r="D1" s="405"/>
      <c r="E1" s="405"/>
      <c r="F1" s="405"/>
      <c r="G1" s="405"/>
    </row>
    <row r="2" spans="1:7">
      <c r="A2" s="405"/>
      <c r="B2" s="405"/>
      <c r="C2" s="405"/>
      <c r="D2" s="405"/>
      <c r="E2" s="405"/>
      <c r="F2" s="405"/>
      <c r="G2" s="405"/>
    </row>
    <row r="4" spans="1:7">
      <c r="A4" s="7" t="s">
        <v>172</v>
      </c>
      <c r="B4" s="5" t="s">
        <v>173</v>
      </c>
    </row>
    <row r="6" spans="1:7">
      <c r="A6" s="7" t="s">
        <v>174</v>
      </c>
      <c r="B6" s="74">
        <v>43524</v>
      </c>
    </row>
    <row r="7" spans="1:7">
      <c r="A7" s="7" t="s">
        <v>175</v>
      </c>
      <c r="B7" s="75">
        <v>0.75</v>
      </c>
    </row>
    <row r="8" spans="1:7">
      <c r="A8" s="76" t="s">
        <v>176</v>
      </c>
      <c r="B8" s="77" t="s">
        <v>10</v>
      </c>
      <c r="C8" s="76" t="s">
        <v>177</v>
      </c>
      <c r="D8" s="406" t="s">
        <v>178</v>
      </c>
      <c r="E8" s="406"/>
      <c r="F8" s="76" t="s">
        <v>179</v>
      </c>
      <c r="G8" s="76" t="s">
        <v>26</v>
      </c>
    </row>
    <row r="9" spans="1:7">
      <c r="A9" s="78"/>
      <c r="B9" s="79"/>
      <c r="C9" s="78" t="s">
        <v>180</v>
      </c>
      <c r="D9" s="79" t="s">
        <v>181</v>
      </c>
      <c r="E9" s="79" t="s">
        <v>182</v>
      </c>
      <c r="F9" s="78"/>
      <c r="G9" s="78"/>
    </row>
    <row r="10" spans="1:7">
      <c r="A10" s="7" t="s">
        <v>229</v>
      </c>
      <c r="C10" s="7" t="s">
        <v>183</v>
      </c>
      <c r="F10" s="7"/>
    </row>
    <row r="11" spans="1:7">
      <c r="A11" s="82" t="s">
        <v>186</v>
      </c>
      <c r="B11" s="82" t="s">
        <v>187</v>
      </c>
      <c r="C11" s="201">
        <v>3.5879629629629629E-3</v>
      </c>
      <c r="D11" s="82"/>
      <c r="E11" s="82"/>
      <c r="F11" s="82">
        <v>1</v>
      </c>
      <c r="G11" s="82">
        <v>30</v>
      </c>
    </row>
    <row r="12" spans="1:7" ht="14.5">
      <c r="A12" s="83" t="s">
        <v>190</v>
      </c>
      <c r="B12" s="83" t="s">
        <v>191</v>
      </c>
      <c r="C12" s="186">
        <v>4.5601851851851853E-3</v>
      </c>
      <c r="D12" s="85"/>
      <c r="E12" s="85"/>
      <c r="F12" s="85">
        <v>2</v>
      </c>
      <c r="G12" s="85">
        <v>29</v>
      </c>
    </row>
    <row r="13" spans="1:7" ht="14.5">
      <c r="A13" s="83" t="s">
        <v>192</v>
      </c>
      <c r="B13" s="83" t="s">
        <v>191</v>
      </c>
      <c r="C13" s="186">
        <v>5.3587962962962964E-3</v>
      </c>
      <c r="D13" s="68"/>
      <c r="E13" s="68"/>
      <c r="F13" s="68">
        <v>3</v>
      </c>
      <c r="G13" s="68">
        <v>28</v>
      </c>
    </row>
    <row r="14" spans="1:7" ht="14.5">
      <c r="A14" s="83" t="s">
        <v>187</v>
      </c>
      <c r="B14" s="83" t="s">
        <v>230</v>
      </c>
      <c r="C14" s="186">
        <v>7.5115740740740742E-3</v>
      </c>
      <c r="D14" s="68"/>
      <c r="E14" s="68"/>
      <c r="F14" s="68">
        <v>4</v>
      </c>
      <c r="G14" s="68">
        <v>27</v>
      </c>
    </row>
    <row r="15" spans="1:7" ht="14.5">
      <c r="A15" s="83"/>
      <c r="B15" s="83"/>
      <c r="C15" s="84"/>
      <c r="D15" s="68"/>
      <c r="E15" s="68"/>
      <c r="F15" s="68">
        <v>5</v>
      </c>
      <c r="G15" s="68">
        <v>26</v>
      </c>
    </row>
    <row r="16" spans="1:7" ht="14.5">
      <c r="A16" s="83"/>
      <c r="B16" s="83"/>
      <c r="C16" s="84"/>
      <c r="D16" s="68"/>
      <c r="E16" s="68"/>
      <c r="F16" s="68">
        <v>6</v>
      </c>
      <c r="G16" s="68">
        <v>25</v>
      </c>
    </row>
    <row r="17" spans="1:7">
      <c r="A17" s="86"/>
      <c r="C17" s="87"/>
    </row>
    <row r="18" spans="1:7">
      <c r="A18" s="183" t="s">
        <v>211</v>
      </c>
      <c r="B18" s="184"/>
      <c r="C18" s="185"/>
      <c r="D18" s="184"/>
      <c r="E18" s="184"/>
      <c r="F18" s="184"/>
      <c r="G18" s="184"/>
    </row>
    <row r="19" spans="1:7">
      <c r="A19" s="82" t="s">
        <v>185</v>
      </c>
      <c r="B19" s="82" t="s">
        <v>184</v>
      </c>
      <c r="C19" s="201">
        <v>4.6990740740740743E-3</v>
      </c>
      <c r="D19" s="82"/>
      <c r="E19" s="82"/>
      <c r="F19" s="82">
        <v>1</v>
      </c>
      <c r="G19" s="82">
        <v>30</v>
      </c>
    </row>
    <row r="20" spans="1:7">
      <c r="A20" s="187" t="s">
        <v>231</v>
      </c>
      <c r="B20" s="187" t="s">
        <v>232</v>
      </c>
      <c r="C20" s="186">
        <v>4.9768518518518521E-3</v>
      </c>
      <c r="D20" s="85"/>
      <c r="E20" s="85"/>
      <c r="F20" s="85">
        <v>2</v>
      </c>
      <c r="G20" s="85">
        <v>29</v>
      </c>
    </row>
    <row r="21" spans="1:7">
      <c r="A21" s="187" t="s">
        <v>191</v>
      </c>
      <c r="B21" s="187" t="s">
        <v>233</v>
      </c>
      <c r="C21" s="186">
        <v>5.6365740740740742E-3</v>
      </c>
      <c r="D21" s="184"/>
      <c r="E21" s="184"/>
      <c r="F21" s="184">
        <v>3</v>
      </c>
      <c r="G21" s="184">
        <v>28</v>
      </c>
    </row>
    <row r="22" spans="1:7">
      <c r="A22" s="187" t="s">
        <v>234</v>
      </c>
      <c r="B22" s="187" t="s">
        <v>235</v>
      </c>
      <c r="C22" s="186">
        <v>7.0949074074074074E-3</v>
      </c>
      <c r="D22" s="184"/>
      <c r="E22" s="184"/>
      <c r="F22" s="184">
        <v>4</v>
      </c>
      <c r="G22" s="184">
        <v>27</v>
      </c>
    </row>
    <row r="23" spans="1:7">
      <c r="A23" s="187" t="s">
        <v>189</v>
      </c>
      <c r="B23" s="187" t="s">
        <v>188</v>
      </c>
      <c r="C23" s="186">
        <v>7.5810185185185182E-3</v>
      </c>
      <c r="D23" s="184"/>
      <c r="E23" s="184"/>
      <c r="F23" s="184">
        <v>5</v>
      </c>
      <c r="G23" s="184">
        <v>26</v>
      </c>
    </row>
    <row r="24" spans="1:7">
      <c r="A24"/>
      <c r="B24"/>
    </row>
    <row r="25" spans="1:7">
      <c r="A25" s="7" t="s">
        <v>194</v>
      </c>
      <c r="C25" s="7" t="s">
        <v>195</v>
      </c>
    </row>
    <row r="26" spans="1:7">
      <c r="A26" s="189" t="s">
        <v>236</v>
      </c>
      <c r="B26" s="189" t="s">
        <v>237</v>
      </c>
      <c r="C26" s="201">
        <v>1.3854166666666666E-2</v>
      </c>
      <c r="D26" s="189"/>
      <c r="E26" s="189"/>
      <c r="F26" s="190">
        <v>1</v>
      </c>
      <c r="G26" s="190">
        <v>30</v>
      </c>
    </row>
    <row r="27" spans="1:7">
      <c r="A27" s="187" t="s">
        <v>185</v>
      </c>
      <c r="B27" s="187" t="s">
        <v>238</v>
      </c>
      <c r="C27" s="186">
        <v>1.7025462962962961E-2</v>
      </c>
      <c r="D27" s="188"/>
      <c r="E27" s="191"/>
      <c r="F27" s="184">
        <v>2</v>
      </c>
      <c r="G27" s="184">
        <v>29</v>
      </c>
    </row>
    <row r="28" spans="1:7">
      <c r="C28" s="86"/>
    </row>
    <row r="29" spans="1:7">
      <c r="A29" s="7" t="s">
        <v>196</v>
      </c>
      <c r="C29" s="7" t="s">
        <v>197</v>
      </c>
    </row>
    <row r="30" spans="1:7" ht="14.5">
      <c r="A30" s="80"/>
      <c r="B30" s="80"/>
      <c r="C30" s="81"/>
      <c r="D30" s="82"/>
      <c r="E30" s="89"/>
      <c r="F30" s="82">
        <v>1</v>
      </c>
      <c r="G30" s="82">
        <v>20</v>
      </c>
    </row>
    <row r="31" spans="1:7" ht="14.5">
      <c r="A31" s="83"/>
      <c r="B31" s="83"/>
      <c r="C31" s="84"/>
      <c r="D31" s="31"/>
      <c r="E31" s="31"/>
      <c r="F31" s="68">
        <v>2</v>
      </c>
      <c r="G31" s="68">
        <v>19</v>
      </c>
    </row>
    <row r="32" spans="1:7" ht="14.5">
      <c r="A32" s="83"/>
      <c r="B32" s="83"/>
      <c r="C32" s="84"/>
      <c r="D32" s="291"/>
      <c r="E32" s="291"/>
      <c r="F32" s="68">
        <v>3</v>
      </c>
      <c r="G32" s="68">
        <v>18</v>
      </c>
    </row>
    <row r="33" spans="1:7" ht="14.5">
      <c r="A33" s="83"/>
      <c r="B33" s="83"/>
      <c r="C33" s="289"/>
      <c r="D33" s="191"/>
      <c r="E33" s="184"/>
      <c r="F33" s="290">
        <v>5</v>
      </c>
      <c r="G33" s="68">
        <v>16</v>
      </c>
    </row>
    <row r="34" spans="1:7" ht="14.5">
      <c r="A34" s="90"/>
      <c r="B34" s="50"/>
      <c r="C34" s="91"/>
      <c r="D34" s="50"/>
      <c r="E34" s="50"/>
      <c r="F34" s="50"/>
      <c r="G34" s="50"/>
    </row>
    <row r="35" spans="1:7">
      <c r="A35" s="86"/>
      <c r="C35" s="92" t="s">
        <v>195</v>
      </c>
    </row>
    <row r="36" spans="1:7">
      <c r="A36" s="82" t="s">
        <v>187</v>
      </c>
      <c r="B36" s="82" t="s">
        <v>202</v>
      </c>
      <c r="C36" s="201">
        <v>1.0486111111111111E-2</v>
      </c>
      <c r="D36" s="93">
        <v>1.0066666666666666E-2</v>
      </c>
      <c r="E36" s="82"/>
      <c r="F36" s="82">
        <v>1</v>
      </c>
      <c r="G36" s="82">
        <v>30</v>
      </c>
    </row>
    <row r="37" spans="1:7">
      <c r="A37" s="187" t="s">
        <v>236</v>
      </c>
      <c r="B37" s="187" t="s">
        <v>232</v>
      </c>
      <c r="C37" s="186">
        <v>1.1111111111111112E-2</v>
      </c>
      <c r="D37" s="94"/>
      <c r="E37" s="68"/>
      <c r="F37" s="68">
        <v>2</v>
      </c>
      <c r="G37" s="68">
        <v>29</v>
      </c>
    </row>
    <row r="38" spans="1:7">
      <c r="A38" s="187" t="s">
        <v>236</v>
      </c>
      <c r="B38" s="187" t="s">
        <v>198</v>
      </c>
      <c r="C38" s="186">
        <v>1.1516203703703702E-2</v>
      </c>
      <c r="D38" s="94">
        <v>1.1284722222222222E-2</v>
      </c>
      <c r="E38" s="68"/>
      <c r="F38" s="68">
        <v>3</v>
      </c>
      <c r="G38" s="68">
        <v>28</v>
      </c>
    </row>
    <row r="39" spans="1:7">
      <c r="A39" s="187" t="s">
        <v>204</v>
      </c>
      <c r="B39" s="187" t="s">
        <v>203</v>
      </c>
      <c r="C39" s="186">
        <v>1.255787037037037E-2</v>
      </c>
      <c r="D39" s="94">
        <v>1.2306712962962962E-2</v>
      </c>
      <c r="E39" s="68"/>
      <c r="F39" s="68">
        <v>4</v>
      </c>
      <c r="G39" s="68">
        <v>27</v>
      </c>
    </row>
    <row r="40" spans="1:7">
      <c r="A40" s="187" t="s">
        <v>239</v>
      </c>
      <c r="B40" s="187" t="s">
        <v>240</v>
      </c>
      <c r="C40" s="186">
        <v>1.2511574074074073E-2</v>
      </c>
      <c r="D40" s="94"/>
      <c r="E40" s="35"/>
      <c r="F40" s="68">
        <v>5</v>
      </c>
      <c r="G40" s="68">
        <v>26</v>
      </c>
    </row>
    <row r="41" spans="1:7">
      <c r="A41" s="187" t="s">
        <v>241</v>
      </c>
      <c r="B41" s="187" t="s">
        <v>242</v>
      </c>
      <c r="C41" s="186">
        <v>1.3263888888888889E-2</v>
      </c>
      <c r="D41" s="94">
        <v>1.2998611111111112E-2</v>
      </c>
      <c r="E41" s="62"/>
      <c r="F41" s="98">
        <v>6</v>
      </c>
      <c r="G41" s="98">
        <v>25</v>
      </c>
    </row>
    <row r="42" spans="1:7">
      <c r="A42" s="187" t="s">
        <v>205</v>
      </c>
      <c r="B42" s="187" t="s">
        <v>193</v>
      </c>
      <c r="C42" s="186">
        <v>1.3356481481481483E-2</v>
      </c>
      <c r="D42" s="94"/>
      <c r="E42" s="191"/>
      <c r="F42" s="184">
        <v>7</v>
      </c>
      <c r="G42" s="184">
        <v>24</v>
      </c>
    </row>
    <row r="43" spans="1:7">
      <c r="A43" s="187" t="s">
        <v>207</v>
      </c>
      <c r="B43" s="187" t="s">
        <v>206</v>
      </c>
      <c r="C43" s="186">
        <v>1.6562500000000001E-2</v>
      </c>
      <c r="D43" s="94">
        <v>1.5237500000000001E-2</v>
      </c>
      <c r="E43" s="191"/>
      <c r="F43" s="184">
        <v>8</v>
      </c>
      <c r="G43" s="184">
        <v>23</v>
      </c>
    </row>
    <row r="44" spans="1:7">
      <c r="A44" s="187" t="s">
        <v>199</v>
      </c>
      <c r="B44" s="187" t="s">
        <v>198</v>
      </c>
      <c r="C44" s="186">
        <v>1.5868055555555555E-2</v>
      </c>
      <c r="D44" s="94"/>
      <c r="E44" s="191"/>
      <c r="F44" s="184">
        <v>9</v>
      </c>
      <c r="G44" s="184">
        <v>22</v>
      </c>
    </row>
    <row r="45" spans="1:7">
      <c r="A45" s="187" t="s">
        <v>201</v>
      </c>
      <c r="B45" s="187" t="s">
        <v>200</v>
      </c>
      <c r="C45" s="186">
        <v>1.7812499999999998E-2</v>
      </c>
      <c r="D45" s="94">
        <v>1.603125E-2</v>
      </c>
      <c r="E45" s="191"/>
      <c r="F45" s="184">
        <v>10</v>
      </c>
      <c r="G45" s="184">
        <v>21</v>
      </c>
    </row>
    <row r="46" spans="1:7" ht="14.5">
      <c r="A46" s="193"/>
      <c r="B46" s="193"/>
      <c r="C46" s="194"/>
      <c r="D46" s="192"/>
      <c r="E46" s="191"/>
      <c r="F46" s="184">
        <v>11</v>
      </c>
      <c r="G46" s="184">
        <v>20</v>
      </c>
    </row>
    <row r="48" spans="1:7">
      <c r="A48" s="95"/>
      <c r="B48" s="5" t="s">
        <v>208</v>
      </c>
    </row>
  </sheetData>
  <mergeCells count="2">
    <mergeCell ref="A1:G2"/>
    <mergeCell ref="D8:E8"/>
  </mergeCells>
  <pageMargins left="0.70000000000000007" right="0.70000000000000007" top="1.1811023622047245" bottom="1.1811023622047245" header="0.78740157480314954" footer="0.78740157480314954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7"/>
  <sheetViews>
    <sheetView topLeftCell="A7" workbookViewId="0">
      <selection activeCell="D41" sqref="D41"/>
    </sheetView>
  </sheetViews>
  <sheetFormatPr baseColWidth="10" defaultColWidth="9" defaultRowHeight="14"/>
  <cols>
    <col min="1" max="1" width="14.75" style="5" customWidth="1"/>
    <col min="2" max="2" width="9.75" style="5" customWidth="1"/>
    <col min="3" max="3" width="14.08203125" style="5" customWidth="1"/>
    <col min="4" max="5" width="9.08203125" style="5" customWidth="1"/>
    <col min="6" max="256" width="10.58203125" style="5" customWidth="1"/>
    <col min="257" max="1024" width="8.5" style="5" customWidth="1"/>
  </cols>
  <sheetData>
    <row r="1" spans="1:7">
      <c r="A1" s="405" t="s">
        <v>243</v>
      </c>
      <c r="B1" s="405"/>
      <c r="C1" s="405"/>
      <c r="D1" s="405"/>
      <c r="E1" s="405"/>
      <c r="F1" s="405"/>
      <c r="G1" s="405"/>
    </row>
    <row r="2" spans="1:7">
      <c r="A2" s="405"/>
      <c r="B2" s="405"/>
      <c r="C2" s="405"/>
      <c r="D2" s="405"/>
      <c r="E2" s="405"/>
      <c r="F2" s="405"/>
      <c r="G2" s="405"/>
    </row>
    <row r="4" spans="1:7">
      <c r="A4" s="7" t="s">
        <v>172</v>
      </c>
      <c r="B4" s="5" t="s">
        <v>209</v>
      </c>
    </row>
    <row r="6" spans="1:7">
      <c r="A6" s="7" t="s">
        <v>174</v>
      </c>
      <c r="B6" s="74">
        <v>43572</v>
      </c>
    </row>
    <row r="7" spans="1:7">
      <c r="A7" s="7" t="s">
        <v>175</v>
      </c>
      <c r="B7" s="75">
        <v>0.77083333333333337</v>
      </c>
    </row>
    <row r="8" spans="1:7">
      <c r="A8" s="7"/>
    </row>
    <row r="10" spans="1:7">
      <c r="A10" s="76" t="s">
        <v>10</v>
      </c>
      <c r="B10" s="77"/>
      <c r="C10" s="76" t="s">
        <v>177</v>
      </c>
      <c r="D10" s="406" t="s">
        <v>178</v>
      </c>
      <c r="E10" s="406"/>
      <c r="F10" s="76" t="s">
        <v>179</v>
      </c>
      <c r="G10" s="76" t="s">
        <v>26</v>
      </c>
    </row>
    <row r="11" spans="1:7">
      <c r="A11" s="78"/>
      <c r="B11" s="79"/>
      <c r="C11" s="78" t="s">
        <v>180</v>
      </c>
      <c r="D11" s="79" t="s">
        <v>180</v>
      </c>
      <c r="E11" s="79" t="s">
        <v>182</v>
      </c>
      <c r="F11" s="78"/>
      <c r="G11" s="78"/>
    </row>
    <row r="12" spans="1:7">
      <c r="A12" s="7" t="s">
        <v>244</v>
      </c>
      <c r="C12" s="7" t="s">
        <v>210</v>
      </c>
      <c r="F12" s="7"/>
    </row>
    <row r="13" spans="1:7">
      <c r="A13" s="88"/>
      <c r="B13" s="82"/>
      <c r="C13" s="96"/>
      <c r="D13" s="96"/>
      <c r="E13" s="82"/>
      <c r="F13" s="82">
        <v>1</v>
      </c>
      <c r="G13" s="82">
        <v>30</v>
      </c>
    </row>
    <row r="14" spans="1:7">
      <c r="A14" s="97"/>
      <c r="B14" s="98"/>
      <c r="C14" s="99"/>
      <c r="D14" s="99"/>
      <c r="E14" s="98"/>
      <c r="F14" s="98">
        <v>2</v>
      </c>
      <c r="G14" s="98">
        <v>29</v>
      </c>
    </row>
    <row r="15" spans="1:7">
      <c r="A15" s="100"/>
      <c r="B15" s="101"/>
      <c r="C15" s="102"/>
      <c r="D15" s="102"/>
      <c r="E15" s="101"/>
      <c r="F15" s="103">
        <v>3</v>
      </c>
      <c r="G15" s="103">
        <v>28</v>
      </c>
    </row>
    <row r="16" spans="1:7">
      <c r="A16" s="100"/>
      <c r="B16" s="101"/>
      <c r="C16" s="102"/>
      <c r="D16" s="102"/>
      <c r="E16" s="101"/>
      <c r="F16" s="101">
        <v>4</v>
      </c>
      <c r="G16" s="101">
        <v>27</v>
      </c>
    </row>
    <row r="17" spans="1:7">
      <c r="A17" s="104"/>
      <c r="B17" s="68"/>
      <c r="C17" s="105"/>
      <c r="D17" s="105"/>
      <c r="E17" s="68"/>
      <c r="F17" s="68">
        <v>5</v>
      </c>
      <c r="G17" s="68">
        <v>26</v>
      </c>
    </row>
    <row r="18" spans="1:7">
      <c r="A18" s="104"/>
      <c r="B18" s="68"/>
      <c r="C18" s="105"/>
      <c r="D18" s="105"/>
      <c r="E18" s="68"/>
      <c r="F18" s="68">
        <v>6</v>
      </c>
      <c r="G18" s="68">
        <v>25</v>
      </c>
    </row>
    <row r="19" spans="1:7">
      <c r="A19" s="106"/>
      <c r="B19" s="68"/>
      <c r="C19" s="105"/>
      <c r="D19" s="105"/>
      <c r="E19" s="68"/>
      <c r="F19" s="68">
        <v>7</v>
      </c>
      <c r="G19" s="68">
        <v>24</v>
      </c>
    </row>
    <row r="20" spans="1:7">
      <c r="A20" s="104"/>
      <c r="B20" s="68"/>
      <c r="C20" s="105"/>
      <c r="D20" s="68"/>
      <c r="E20" s="68"/>
      <c r="F20" s="68">
        <v>8</v>
      </c>
      <c r="G20" s="68">
        <v>23</v>
      </c>
    </row>
    <row r="22" spans="1:7">
      <c r="A22" s="7" t="s">
        <v>211</v>
      </c>
      <c r="C22" s="7" t="s">
        <v>212</v>
      </c>
      <c r="F22" s="86"/>
    </row>
    <row r="23" spans="1:7">
      <c r="A23" s="107" t="s">
        <v>59</v>
      </c>
      <c r="B23" s="107"/>
      <c r="C23" s="287">
        <v>1.556712962962963E-2</v>
      </c>
      <c r="D23" s="287"/>
      <c r="E23" s="107"/>
      <c r="F23" s="107">
        <v>1</v>
      </c>
      <c r="G23" s="107">
        <v>30</v>
      </c>
    </row>
    <row r="24" spans="1:7">
      <c r="A24" s="195" t="s">
        <v>64</v>
      </c>
      <c r="B24" s="196"/>
      <c r="C24" s="288">
        <v>1.7326388888888888E-2</v>
      </c>
      <c r="D24" s="288"/>
      <c r="E24" s="195"/>
      <c r="F24" s="195">
        <v>2</v>
      </c>
      <c r="G24" s="195">
        <v>29</v>
      </c>
    </row>
    <row r="25" spans="1:7">
      <c r="A25" s="197"/>
      <c r="B25" s="184"/>
      <c r="C25" s="288"/>
      <c r="D25" s="288"/>
      <c r="E25" s="197"/>
      <c r="F25" s="197">
        <v>3</v>
      </c>
      <c r="G25" s="197">
        <v>28</v>
      </c>
    </row>
    <row r="26" spans="1:7">
      <c r="A26" s="197"/>
      <c r="B26" s="184"/>
      <c r="C26" s="288"/>
      <c r="D26" s="288"/>
      <c r="E26" s="197"/>
      <c r="F26" s="197">
        <v>4</v>
      </c>
      <c r="G26" s="197">
        <v>27</v>
      </c>
    </row>
    <row r="27" spans="1:7">
      <c r="A27" s="197"/>
      <c r="B27" s="184"/>
      <c r="C27" s="288"/>
      <c r="D27" s="288"/>
      <c r="E27" s="197"/>
      <c r="F27" s="197">
        <v>5</v>
      </c>
      <c r="G27" s="197">
        <v>26</v>
      </c>
    </row>
    <row r="28" spans="1:7">
      <c r="A28" s="197"/>
      <c r="B28" s="184"/>
      <c r="C28" s="288"/>
      <c r="D28" s="288"/>
      <c r="E28" s="197"/>
      <c r="F28" s="197">
        <v>6</v>
      </c>
      <c r="G28" s="197">
        <v>25</v>
      </c>
    </row>
    <row r="29" spans="1:7">
      <c r="A29" s="197"/>
      <c r="B29" s="184"/>
      <c r="C29" s="288"/>
      <c r="D29" s="288"/>
      <c r="E29" s="197"/>
      <c r="F29" s="197">
        <v>7</v>
      </c>
      <c r="G29" s="197">
        <v>24</v>
      </c>
    </row>
    <row r="30" spans="1:7">
      <c r="A30" s="86"/>
      <c r="C30" s="87"/>
      <c r="D30" s="86"/>
    </row>
    <row r="31" spans="1:7">
      <c r="A31" s="7" t="s">
        <v>194</v>
      </c>
      <c r="C31" s="7" t="s">
        <v>212</v>
      </c>
    </row>
    <row r="32" spans="1:7">
      <c r="A32" s="88" t="s">
        <v>75</v>
      </c>
      <c r="B32" s="82"/>
      <c r="C32" s="287">
        <v>1.667824074074074E-2</v>
      </c>
      <c r="D32" s="287"/>
      <c r="E32" s="89"/>
      <c r="F32" s="82">
        <v>1</v>
      </c>
      <c r="G32" s="82">
        <v>30</v>
      </c>
    </row>
    <row r="33" spans="1:7">
      <c r="A33" s="104" t="s">
        <v>268</v>
      </c>
      <c r="B33" s="68"/>
      <c r="C33" s="288">
        <v>1.7326388888888888E-2</v>
      </c>
      <c r="D33" s="288"/>
      <c r="E33" s="35"/>
      <c r="F33" s="68">
        <v>2</v>
      </c>
      <c r="G33" s="68">
        <v>29</v>
      </c>
    </row>
    <row r="34" spans="1:7">
      <c r="A34" s="104" t="s">
        <v>257</v>
      </c>
      <c r="B34" s="68"/>
      <c r="C34" s="288">
        <v>2.1377314814814818E-2</v>
      </c>
      <c r="D34" s="288"/>
      <c r="E34" s="35"/>
      <c r="F34" s="68">
        <v>3</v>
      </c>
      <c r="G34" s="68">
        <v>28</v>
      </c>
    </row>
    <row r="35" spans="1:7">
      <c r="A35" s="97"/>
      <c r="B35" s="98"/>
      <c r="C35" s="198" t="s">
        <v>210</v>
      </c>
      <c r="D35" s="98"/>
      <c r="E35" s="62"/>
      <c r="F35" s="98"/>
      <c r="G35" s="98"/>
    </row>
    <row r="36" spans="1:7">
      <c r="A36" s="199"/>
      <c r="B36" s="190"/>
      <c r="C36" s="287"/>
      <c r="D36" s="190"/>
      <c r="E36" s="189"/>
      <c r="F36" s="190">
        <v>1</v>
      </c>
      <c r="G36" s="190">
        <v>20</v>
      </c>
    </row>
    <row r="37" spans="1:7">
      <c r="A37" s="197"/>
      <c r="B37" s="184"/>
      <c r="C37" s="200"/>
      <c r="D37" s="184"/>
      <c r="E37" s="191"/>
      <c r="F37" s="184">
        <v>2</v>
      </c>
      <c r="G37" s="184">
        <v>19</v>
      </c>
    </row>
    <row r="39" spans="1:7">
      <c r="A39" s="7" t="s">
        <v>196</v>
      </c>
      <c r="C39" s="7" t="s">
        <v>212</v>
      </c>
    </row>
    <row r="40" spans="1:7">
      <c r="A40" s="286" t="s">
        <v>56</v>
      </c>
      <c r="B40" s="82"/>
      <c r="C40" s="287">
        <v>1.3773148148148147E-2</v>
      </c>
      <c r="D40" s="287">
        <v>1.3773148148148147E-2</v>
      </c>
      <c r="E40" s="89"/>
      <c r="F40" s="82">
        <v>1</v>
      </c>
      <c r="G40" s="82">
        <v>30</v>
      </c>
    </row>
    <row r="41" spans="1:7">
      <c r="A41" s="104" t="s">
        <v>36</v>
      </c>
      <c r="B41" s="68"/>
      <c r="C41" s="94">
        <v>1.4421296296296295E-2</v>
      </c>
      <c r="D41" s="94">
        <v>1.4421296296296295E-2</v>
      </c>
      <c r="E41" s="35"/>
      <c r="F41" s="68">
        <v>2</v>
      </c>
      <c r="G41" s="68">
        <v>29</v>
      </c>
    </row>
    <row r="42" spans="1:7">
      <c r="A42" s="104" t="s">
        <v>55</v>
      </c>
      <c r="B42" s="68"/>
      <c r="C42" s="94">
        <v>1.5057870370370369E-2</v>
      </c>
      <c r="D42" s="94">
        <v>1.4455555555555553E-2</v>
      </c>
      <c r="E42" s="35"/>
      <c r="F42" s="68">
        <v>3</v>
      </c>
      <c r="G42" s="68">
        <v>28</v>
      </c>
    </row>
    <row r="43" spans="1:7">
      <c r="A43" s="97" t="s">
        <v>50</v>
      </c>
      <c r="B43" s="98"/>
      <c r="C43" s="94">
        <v>1.5324074074074073E-2</v>
      </c>
      <c r="D43" s="94">
        <v>1.5017592592592591E-2</v>
      </c>
      <c r="E43" s="35"/>
      <c r="F43" s="68">
        <v>4</v>
      </c>
      <c r="G43" s="68">
        <v>27</v>
      </c>
    </row>
    <row r="44" spans="1:7">
      <c r="A44" s="104" t="s">
        <v>269</v>
      </c>
      <c r="B44" s="98"/>
      <c r="C44" s="94">
        <v>1.5405092592592593E-2</v>
      </c>
      <c r="D44" s="94">
        <v>1.5405092592592593E-2</v>
      </c>
      <c r="E44" s="35"/>
      <c r="F44" s="98">
        <v>5</v>
      </c>
      <c r="G44" s="98">
        <v>26</v>
      </c>
    </row>
    <row r="45" spans="1:7">
      <c r="A45" s="104" t="s">
        <v>46</v>
      </c>
      <c r="B45" s="98"/>
      <c r="C45" s="94">
        <v>1.5439814814814816E-2</v>
      </c>
      <c r="D45" s="94">
        <v>1.5439814814814816E-2</v>
      </c>
      <c r="E45" s="35"/>
      <c r="F45" s="98">
        <v>6</v>
      </c>
      <c r="G45" s="98">
        <v>25</v>
      </c>
    </row>
    <row r="46" spans="1:7">
      <c r="A46" s="109" t="s">
        <v>47</v>
      </c>
      <c r="B46" s="98"/>
      <c r="C46" s="94">
        <v>1.818287037037037E-2</v>
      </c>
      <c r="D46" s="94">
        <v>1.6364583333333335E-2</v>
      </c>
      <c r="E46" s="35"/>
      <c r="F46" s="68">
        <v>7</v>
      </c>
      <c r="G46" s="68">
        <v>24</v>
      </c>
    </row>
    <row r="47" spans="1:7">
      <c r="A47" s="97"/>
      <c r="B47" s="98"/>
      <c r="C47" s="94"/>
      <c r="D47" s="99"/>
      <c r="E47" s="35"/>
      <c r="F47" s="98">
        <v>8</v>
      </c>
      <c r="G47" s="98">
        <v>23</v>
      </c>
    </row>
    <row r="48" spans="1:7">
      <c r="A48" s="104"/>
      <c r="B48" s="68"/>
      <c r="C48" s="94"/>
      <c r="D48" s="105"/>
      <c r="E48" s="35"/>
      <c r="F48" s="68">
        <v>9</v>
      </c>
      <c r="G48" s="68">
        <v>22</v>
      </c>
    </row>
    <row r="49" spans="1:7">
      <c r="A49" s="104"/>
      <c r="B49" s="85"/>
      <c r="C49" s="110"/>
      <c r="D49" s="111"/>
      <c r="E49" s="85"/>
      <c r="F49" s="85">
        <v>10</v>
      </c>
      <c r="G49" s="68">
        <v>21</v>
      </c>
    </row>
    <row r="50" spans="1:7">
      <c r="A50" s="109"/>
      <c r="B50" s="85"/>
      <c r="C50" s="110"/>
      <c r="D50" s="111"/>
      <c r="E50" s="85"/>
      <c r="F50" s="85">
        <v>11</v>
      </c>
      <c r="G50" s="68">
        <v>20</v>
      </c>
    </row>
    <row r="51" spans="1:7">
      <c r="A51" s="109"/>
      <c r="B51" s="85"/>
      <c r="C51" s="110"/>
      <c r="D51" s="110"/>
      <c r="E51" s="85"/>
      <c r="F51" s="85">
        <v>12</v>
      </c>
      <c r="G51" s="68">
        <v>19</v>
      </c>
    </row>
    <row r="52" spans="1:7">
      <c r="A52" s="104"/>
      <c r="B52" s="68"/>
      <c r="C52" s="112" t="s">
        <v>210</v>
      </c>
      <c r="D52" s="68"/>
      <c r="E52" s="35"/>
      <c r="F52" s="68"/>
      <c r="G52" s="68"/>
    </row>
    <row r="53" spans="1:7">
      <c r="A53" s="199" t="s">
        <v>38</v>
      </c>
      <c r="B53" s="190"/>
      <c r="C53" s="287">
        <v>1.1689814814814814E-2</v>
      </c>
      <c r="D53" s="96"/>
      <c r="E53" s="89"/>
      <c r="F53" s="82">
        <v>1</v>
      </c>
      <c r="G53" s="82">
        <v>20</v>
      </c>
    </row>
    <row r="54" spans="1:7">
      <c r="A54" s="104"/>
      <c r="B54" s="68"/>
      <c r="C54" s="108"/>
      <c r="D54" s="16"/>
      <c r="E54" s="68"/>
      <c r="F54" s="68">
        <v>2</v>
      </c>
      <c r="G54" s="68"/>
    </row>
    <row r="56" spans="1:7">
      <c r="A56" s="113"/>
      <c r="B56" s="5" t="s">
        <v>213</v>
      </c>
    </row>
    <row r="57" spans="1:7">
      <c r="A57" s="95"/>
      <c r="B57" s="5" t="s">
        <v>208</v>
      </c>
    </row>
  </sheetData>
  <mergeCells count="2">
    <mergeCell ref="A1:G2"/>
    <mergeCell ref="D10:E10"/>
  </mergeCells>
  <pageMargins left="0" right="0" top="0.39370078740157483" bottom="0.39370078740157483" header="0" footer="0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workbookViewId="0">
      <selection activeCell="B7" sqref="B7:C7"/>
    </sheetView>
  </sheetViews>
  <sheetFormatPr baseColWidth="10" defaultColWidth="9" defaultRowHeight="14"/>
  <cols>
    <col min="1" max="1" width="17.58203125" style="114" customWidth="1"/>
    <col min="2" max="4" width="9.75" style="114" customWidth="1"/>
    <col min="5" max="5" width="9.33203125" style="114" customWidth="1"/>
    <col min="6" max="6" width="10.58203125" style="309" customWidth="1"/>
    <col min="7" max="7" width="10.58203125" style="114" customWidth="1"/>
    <col min="8" max="9" width="8.08203125" style="114" customWidth="1"/>
    <col min="10" max="249" width="10.58203125" style="114" customWidth="1"/>
    <col min="250" max="1024" width="8.5" style="114" customWidth="1"/>
  </cols>
  <sheetData>
    <row r="1" spans="1:9" ht="12.75" customHeight="1">
      <c r="A1" s="407" t="s">
        <v>245</v>
      </c>
      <c r="B1" s="407"/>
      <c r="C1" s="407"/>
      <c r="D1" s="407"/>
      <c r="E1" s="407"/>
      <c r="F1" s="407"/>
      <c r="G1" s="407"/>
      <c r="H1" s="407"/>
      <c r="I1" s="407"/>
    </row>
    <row r="2" spans="1:9" ht="12.75" customHeight="1">
      <c r="A2" s="407"/>
      <c r="B2" s="407"/>
      <c r="C2" s="407"/>
      <c r="D2" s="407"/>
      <c r="E2" s="407"/>
      <c r="F2" s="407"/>
      <c r="G2" s="407"/>
      <c r="H2" s="407"/>
      <c r="I2" s="407"/>
    </row>
    <row r="3" spans="1:9" ht="12.75" customHeight="1">
      <c r="A3" s="115"/>
      <c r="B3" s="115"/>
      <c r="C3" s="115"/>
      <c r="D3" s="115"/>
      <c r="E3" s="115"/>
      <c r="F3" s="308"/>
      <c r="G3" s="115"/>
      <c r="H3" s="115"/>
    </row>
    <row r="4" spans="1:9">
      <c r="A4" s="116" t="s">
        <v>172</v>
      </c>
      <c r="B4" s="408" t="s">
        <v>214</v>
      </c>
      <c r="C4" s="408"/>
    </row>
    <row r="6" spans="1:9">
      <c r="A6" s="116" t="s">
        <v>174</v>
      </c>
      <c r="B6" s="409">
        <v>43600</v>
      </c>
      <c r="C6" s="409"/>
    </row>
    <row r="7" spans="1:9">
      <c r="A7" s="116" t="s">
        <v>175</v>
      </c>
      <c r="B7" s="410">
        <v>0.75</v>
      </c>
      <c r="C7" s="410"/>
    </row>
    <row r="8" spans="1:9">
      <c r="A8" s="116"/>
    </row>
    <row r="9" spans="1:9">
      <c r="A9" s="117" t="s">
        <v>10</v>
      </c>
      <c r="B9" s="117" t="s">
        <v>215</v>
      </c>
      <c r="C9" s="117" t="s">
        <v>216</v>
      </c>
      <c r="D9" s="117" t="s">
        <v>217</v>
      </c>
      <c r="E9" s="117" t="s">
        <v>218</v>
      </c>
      <c r="F9" s="411" t="s">
        <v>178</v>
      </c>
      <c r="G9" s="411"/>
      <c r="H9" s="117" t="s">
        <v>179</v>
      </c>
      <c r="I9" s="117" t="s">
        <v>26</v>
      </c>
    </row>
    <row r="10" spans="1:9">
      <c r="A10" s="118"/>
      <c r="B10" s="118" t="s">
        <v>219</v>
      </c>
      <c r="C10" s="118" t="s">
        <v>219</v>
      </c>
      <c r="D10" s="118" t="s">
        <v>219</v>
      </c>
      <c r="E10" s="118" t="s">
        <v>219</v>
      </c>
      <c r="F10" s="310" t="s">
        <v>180</v>
      </c>
      <c r="G10" s="119" t="s">
        <v>182</v>
      </c>
      <c r="H10" s="120"/>
      <c r="I10" s="120"/>
    </row>
    <row r="11" spans="1:9" ht="20.149999999999999" customHeight="1">
      <c r="A11" s="121" t="s">
        <v>229</v>
      </c>
      <c r="B11" s="293"/>
      <c r="C11" s="130"/>
      <c r="D11" s="293"/>
      <c r="E11" s="293"/>
      <c r="F11" s="311"/>
      <c r="G11" s="122"/>
      <c r="H11" s="123"/>
      <c r="I11" s="123"/>
    </row>
    <row r="12" spans="1:9" ht="20.149999999999999" customHeight="1">
      <c r="A12" s="292" t="s">
        <v>63</v>
      </c>
      <c r="B12" s="297">
        <v>0.17152777777777775</v>
      </c>
      <c r="C12" s="297">
        <v>0.17569444444444446</v>
      </c>
      <c r="D12" s="296"/>
      <c r="E12" s="297">
        <v>0.34722222222222227</v>
      </c>
      <c r="F12" s="312"/>
      <c r="G12" s="126"/>
      <c r="H12" s="127">
        <v>1</v>
      </c>
      <c r="I12" s="127">
        <v>20</v>
      </c>
    </row>
    <row r="13" spans="1:9" ht="20.149999999999999" customHeight="1">
      <c r="A13" s="292" t="s">
        <v>256</v>
      </c>
      <c r="B13" s="297">
        <v>0.2951388888888889</v>
      </c>
      <c r="C13" s="297">
        <v>0.30624999999999997</v>
      </c>
      <c r="D13" s="296"/>
      <c r="E13" s="296">
        <v>0.60138888888888886</v>
      </c>
      <c r="F13" s="312"/>
      <c r="G13" s="126"/>
      <c r="H13" s="127">
        <v>2</v>
      </c>
      <c r="I13" s="127">
        <v>19</v>
      </c>
    </row>
    <row r="14" spans="1:9" ht="20.149999999999999" customHeight="1">
      <c r="A14" s="124"/>
      <c r="B14" s="294"/>
      <c r="C14" s="295"/>
      <c r="D14" s="295"/>
      <c r="E14" s="295"/>
      <c r="F14" s="313"/>
      <c r="G14" s="126"/>
      <c r="H14" s="127"/>
      <c r="I14" s="127"/>
    </row>
    <row r="15" spans="1:9" ht="20.149999999999999" customHeight="1">
      <c r="A15" s="124"/>
      <c r="B15" s="128"/>
      <c r="C15" s="125"/>
      <c r="D15" s="125"/>
      <c r="E15" s="125"/>
      <c r="F15" s="313"/>
      <c r="G15" s="126"/>
      <c r="H15" s="127"/>
      <c r="I15" s="127"/>
    </row>
    <row r="16" spans="1:9" ht="20.149999999999999" customHeight="1">
      <c r="A16" s="124"/>
      <c r="B16" s="128"/>
      <c r="C16" s="125"/>
      <c r="D16" s="125"/>
      <c r="E16" s="125"/>
      <c r="F16" s="313"/>
      <c r="G16" s="126"/>
      <c r="H16" s="127"/>
      <c r="I16" s="127"/>
    </row>
    <row r="17" spans="1:22" ht="20.149999999999999" customHeight="1">
      <c r="A17" s="124"/>
      <c r="B17" s="128"/>
      <c r="C17" s="125"/>
      <c r="D17" s="125"/>
      <c r="E17" s="125"/>
      <c r="F17" s="313"/>
      <c r="G17" s="126"/>
      <c r="H17" s="127"/>
      <c r="I17" s="127"/>
    </row>
    <row r="18" spans="1:22" ht="20.149999999999999" customHeight="1">
      <c r="A18" s="124"/>
      <c r="B18" s="128"/>
      <c r="C18" s="125"/>
      <c r="D18" s="125"/>
      <c r="E18" s="125"/>
      <c r="F18" s="313"/>
      <c r="G18" s="126"/>
      <c r="H18" s="127"/>
      <c r="I18" s="127"/>
    </row>
    <row r="19" spans="1:22" ht="20.149999999999999" customHeight="1">
      <c r="A19" s="124"/>
      <c r="B19" s="129"/>
      <c r="C19" s="125"/>
      <c r="D19" s="125"/>
      <c r="E19" s="125"/>
      <c r="F19" s="313"/>
      <c r="G19" s="126"/>
      <c r="H19" s="127"/>
      <c r="I19" s="127"/>
    </row>
    <row r="20" spans="1:22" ht="20.149999999999999" customHeight="1">
      <c r="A20" s="130" t="s">
        <v>211</v>
      </c>
      <c r="B20" s="131" t="s">
        <v>220</v>
      </c>
      <c r="C20" s="132" t="s">
        <v>220</v>
      </c>
      <c r="D20" s="132" t="s">
        <v>220</v>
      </c>
      <c r="E20" s="132" t="s">
        <v>220</v>
      </c>
      <c r="F20" s="314" t="s">
        <v>220</v>
      </c>
      <c r="G20" s="133" t="s">
        <v>220</v>
      </c>
      <c r="H20" s="127"/>
      <c r="I20" s="127"/>
    </row>
    <row r="21" spans="1:22" ht="20.149999999999999" customHeight="1">
      <c r="A21" s="302" t="s">
        <v>61</v>
      </c>
      <c r="B21" s="300">
        <v>2.8356481481481479E-3</v>
      </c>
      <c r="C21" s="300">
        <v>2.9050925925925928E-3</v>
      </c>
      <c r="D21" s="300">
        <v>2.9282407407407412E-3</v>
      </c>
      <c r="E21" s="304">
        <f>SUM(B21:D21)</f>
        <v>8.6689814814814824E-3</v>
      </c>
      <c r="F21" s="315"/>
      <c r="G21" s="134"/>
      <c r="H21" s="127">
        <v>1</v>
      </c>
      <c r="I21" s="127">
        <v>30</v>
      </c>
    </row>
    <row r="22" spans="1:22" ht="20.149999999999999" customHeight="1">
      <c r="A22" s="302" t="s">
        <v>271</v>
      </c>
      <c r="B22" s="300">
        <v>2.8240740740740739E-3</v>
      </c>
      <c r="C22" s="300">
        <v>2.8819444444444444E-3</v>
      </c>
      <c r="D22" s="300">
        <v>3.0092592592592588E-3</v>
      </c>
      <c r="E22" s="307">
        <f t="shared" ref="E22:E23" si="0">SUM(B22:D22)</f>
        <v>8.7152777777777767E-3</v>
      </c>
      <c r="F22" s="315"/>
      <c r="G22" s="134"/>
      <c r="H22" s="127">
        <v>2</v>
      </c>
      <c r="I22" s="127">
        <v>29</v>
      </c>
    </row>
    <row r="23" spans="1:22" ht="20.149999999999999" customHeight="1">
      <c r="A23" s="303" t="s">
        <v>58</v>
      </c>
      <c r="B23" s="300">
        <v>2.9050925925925928E-3</v>
      </c>
      <c r="C23" s="300">
        <v>3.0439814814814821E-3</v>
      </c>
      <c r="D23" s="300">
        <v>3.0208333333333333E-3</v>
      </c>
      <c r="E23" s="307">
        <f t="shared" si="0"/>
        <v>8.9699074074074091E-3</v>
      </c>
      <c r="F23" s="315"/>
      <c r="G23" s="134"/>
      <c r="H23" s="127">
        <v>3</v>
      </c>
      <c r="I23" s="127">
        <v>28</v>
      </c>
    </row>
    <row r="24" spans="1:22" ht="20.149999999999999" customHeight="1">
      <c r="A24" s="135"/>
      <c r="B24" s="305"/>
      <c r="C24" s="306"/>
      <c r="D24" s="306"/>
      <c r="E24" s="299"/>
      <c r="F24" s="315"/>
      <c r="G24" s="136"/>
      <c r="H24" s="127"/>
      <c r="I24" s="127"/>
    </row>
    <row r="25" spans="1:22" ht="20.149999999999999" customHeight="1">
      <c r="A25" s="137" t="s">
        <v>194</v>
      </c>
      <c r="B25" s="300"/>
      <c r="C25" s="299"/>
      <c r="D25" s="299"/>
      <c r="E25" s="299"/>
      <c r="F25" s="315"/>
      <c r="G25" s="136"/>
      <c r="H25" s="127"/>
      <c r="I25" s="127"/>
    </row>
    <row r="26" spans="1:22" ht="20.149999999999999" customHeight="1">
      <c r="A26" s="135" t="s">
        <v>268</v>
      </c>
      <c r="B26" s="300">
        <v>3.4375E-3</v>
      </c>
      <c r="C26" s="300">
        <v>3.3101851851851851E-3</v>
      </c>
      <c r="D26" s="300">
        <v>3.414351851851852E-3</v>
      </c>
      <c r="E26" s="304">
        <f t="shared" ref="E26:E27" si="1">SUM(B26:D26)</f>
        <v>1.0162037037037037E-2</v>
      </c>
      <c r="F26" s="315"/>
      <c r="G26" s="136"/>
      <c r="H26" s="127">
        <v>2</v>
      </c>
      <c r="I26" s="127">
        <v>29</v>
      </c>
    </row>
    <row r="27" spans="1:22" ht="20.149999999999999" customHeight="1">
      <c r="A27" s="135" t="s">
        <v>75</v>
      </c>
      <c r="B27" s="300">
        <v>3.4490740740740745E-3</v>
      </c>
      <c r="C27" s="300">
        <v>3.4606481481481485E-3</v>
      </c>
      <c r="D27" s="300">
        <v>3.483796296296296E-3</v>
      </c>
      <c r="E27" s="307">
        <f t="shared" si="1"/>
        <v>1.0393518518518519E-2</v>
      </c>
      <c r="F27" s="315"/>
      <c r="G27" s="136"/>
      <c r="H27" s="127">
        <v>1</v>
      </c>
      <c r="I27" s="127">
        <v>30</v>
      </c>
    </row>
    <row r="28" spans="1:22" ht="20.149999999999999" customHeight="1">
      <c r="A28" s="135"/>
      <c r="B28" s="300"/>
      <c r="C28" s="299"/>
      <c r="D28" s="299"/>
      <c r="E28" s="299"/>
      <c r="F28" s="315"/>
      <c r="G28" s="136"/>
      <c r="H28" s="127"/>
      <c r="I28" s="138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</row>
    <row r="29" spans="1:22" ht="20.149999999999999" customHeight="1">
      <c r="A29" s="137" t="s">
        <v>221</v>
      </c>
      <c r="B29" s="300"/>
      <c r="C29" s="299"/>
      <c r="D29" s="299"/>
      <c r="E29" s="299"/>
      <c r="F29" s="315"/>
      <c r="G29" s="136"/>
      <c r="H29" s="127"/>
      <c r="I29" s="138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</row>
    <row r="30" spans="1:22" ht="20.149999999999999" customHeight="1">
      <c r="A30" s="123" t="s">
        <v>38</v>
      </c>
      <c r="B30" s="301">
        <v>2.7430555555555559E-3</v>
      </c>
      <c r="C30" s="299">
        <v>2.8124999999999995E-3</v>
      </c>
      <c r="D30" s="299">
        <v>2.8935185185185188E-3</v>
      </c>
      <c r="E30" s="298">
        <f t="shared" ref="E30:E38" si="2">SUM(B30:D30)</f>
        <v>8.4490740740740741E-3</v>
      </c>
      <c r="F30" s="300">
        <v>7.7731481481481488E-3</v>
      </c>
      <c r="G30" s="136"/>
      <c r="H30" s="127">
        <v>1</v>
      </c>
      <c r="I30" s="138">
        <v>30</v>
      </c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</row>
    <row r="31" spans="1:22" ht="20.149999999999999" customHeight="1">
      <c r="A31" s="135" t="s">
        <v>55</v>
      </c>
      <c r="B31" s="300">
        <v>2.8356481481481479E-3</v>
      </c>
      <c r="C31" s="299">
        <v>2.8587962962962963E-3</v>
      </c>
      <c r="D31" s="299">
        <v>2.8472222222222219E-3</v>
      </c>
      <c r="E31" s="299">
        <f t="shared" si="2"/>
        <v>8.5416666666666662E-3</v>
      </c>
      <c r="F31" s="300">
        <v>8.2000000000000007E-3</v>
      </c>
      <c r="G31" s="136"/>
      <c r="H31" s="127">
        <v>2</v>
      </c>
      <c r="I31" s="127">
        <v>29</v>
      </c>
    </row>
    <row r="32" spans="1:22" ht="20.149999999999999" customHeight="1">
      <c r="A32" s="135" t="s">
        <v>46</v>
      </c>
      <c r="B32" s="300">
        <v>2.6620370370370374E-3</v>
      </c>
      <c r="C32" s="299">
        <v>2.7662037037037034E-3</v>
      </c>
      <c r="D32" s="299">
        <v>2.8124999999999995E-3</v>
      </c>
      <c r="E32" s="299">
        <f t="shared" si="2"/>
        <v>8.2407407407407395E-3</v>
      </c>
      <c r="F32" s="300">
        <v>8.2407407407407412E-3</v>
      </c>
      <c r="G32" s="136"/>
      <c r="H32" s="127">
        <v>3</v>
      </c>
      <c r="I32" s="127">
        <v>28</v>
      </c>
    </row>
    <row r="33" spans="1:9" ht="20.149999999999999" customHeight="1">
      <c r="A33" s="135" t="s">
        <v>270</v>
      </c>
      <c r="B33" s="300">
        <v>2.9050925925925928E-3</v>
      </c>
      <c r="C33" s="300">
        <v>2.8009259259259259E-3</v>
      </c>
      <c r="D33" s="300">
        <v>2.7083333333333334E-3</v>
      </c>
      <c r="E33" s="300">
        <f t="shared" si="2"/>
        <v>8.4143518518518517E-3</v>
      </c>
      <c r="F33" s="300">
        <v>8.2460648148148137E-3</v>
      </c>
      <c r="G33" s="202"/>
      <c r="H33" s="127">
        <v>4</v>
      </c>
      <c r="I33" s="127">
        <v>27</v>
      </c>
    </row>
    <row r="34" spans="1:9" ht="20.149999999999999" customHeight="1">
      <c r="A34" s="135" t="s">
        <v>41</v>
      </c>
      <c r="B34" s="300">
        <v>2.8472222222222219E-3</v>
      </c>
      <c r="C34" s="299">
        <v>2.9166666666666668E-3</v>
      </c>
      <c r="D34" s="299">
        <v>2.9513888888888888E-3</v>
      </c>
      <c r="E34" s="299">
        <f t="shared" si="2"/>
        <v>8.7152777777777767E-3</v>
      </c>
      <c r="F34" s="300">
        <v>8.7152777777777784E-3</v>
      </c>
      <c r="G34" s="136"/>
      <c r="H34" s="127">
        <v>5</v>
      </c>
      <c r="I34" s="127">
        <v>26</v>
      </c>
    </row>
    <row r="35" spans="1:9" ht="20.149999999999999" customHeight="1">
      <c r="A35" s="135" t="s">
        <v>36</v>
      </c>
      <c r="B35" s="300">
        <v>2.9976851851851848E-3</v>
      </c>
      <c r="C35" s="299">
        <v>3.0555555555555557E-3</v>
      </c>
      <c r="D35" s="299">
        <v>3.1597222222222222E-3</v>
      </c>
      <c r="E35" s="299">
        <f t="shared" si="2"/>
        <v>9.2129629629629627E-3</v>
      </c>
      <c r="F35" s="300">
        <v>9.2129629629629627E-3</v>
      </c>
      <c r="G35" s="136"/>
      <c r="H35" s="127">
        <v>6</v>
      </c>
      <c r="I35" s="127">
        <v>25</v>
      </c>
    </row>
    <row r="36" spans="1:9" ht="20.149999999999999" customHeight="1">
      <c r="A36" s="135" t="s">
        <v>50</v>
      </c>
      <c r="B36" s="300">
        <v>3.1134259259259257E-3</v>
      </c>
      <c r="C36" s="299">
        <v>3.1597222222222222E-3</v>
      </c>
      <c r="D36" s="299">
        <v>3.1828703703703702E-3</v>
      </c>
      <c r="E36" s="299">
        <f t="shared" si="2"/>
        <v>9.4560185185185181E-3</v>
      </c>
      <c r="F36" s="300">
        <v>9.2668981481481474E-3</v>
      </c>
      <c r="G36" s="136"/>
      <c r="H36" s="127">
        <v>7</v>
      </c>
      <c r="I36" s="127">
        <v>24</v>
      </c>
    </row>
    <row r="37" spans="1:9" ht="20.149999999999999" customHeight="1">
      <c r="A37" s="135" t="s">
        <v>53</v>
      </c>
      <c r="B37" s="300">
        <v>3.2986111111111111E-3</v>
      </c>
      <c r="C37" s="299">
        <v>3.3912037037037036E-3</v>
      </c>
      <c r="D37" s="299">
        <v>3.530092592592592E-3</v>
      </c>
      <c r="E37" s="299">
        <f t="shared" si="2"/>
        <v>1.0219907407407407E-2</v>
      </c>
      <c r="F37" s="300">
        <v>9.4023148148148165E-3</v>
      </c>
      <c r="G37" s="136"/>
      <c r="H37" s="127">
        <v>8</v>
      </c>
      <c r="I37" s="127">
        <v>23</v>
      </c>
    </row>
    <row r="38" spans="1:9" ht="20.149999999999999" customHeight="1">
      <c r="A38" s="135" t="s">
        <v>47</v>
      </c>
      <c r="B38" s="300">
        <v>3.5416666666666665E-3</v>
      </c>
      <c r="C38" s="299">
        <v>3.645833333333333E-3</v>
      </c>
      <c r="D38" s="299">
        <v>3.5995370370370369E-3</v>
      </c>
      <c r="E38" s="299">
        <f t="shared" si="2"/>
        <v>1.0787037037037036E-2</v>
      </c>
      <c r="F38" s="300">
        <v>9.7083333333333344E-3</v>
      </c>
      <c r="G38" s="136"/>
      <c r="H38" s="127">
        <v>9</v>
      </c>
      <c r="I38" s="127">
        <v>21</v>
      </c>
    </row>
    <row r="40" spans="1:9">
      <c r="A40" s="140"/>
      <c r="B40" s="114" t="s">
        <v>213</v>
      </c>
    </row>
    <row r="42" spans="1:9">
      <c r="A42" s="141"/>
      <c r="B42" s="114" t="s">
        <v>208</v>
      </c>
    </row>
    <row r="44" spans="1:9">
      <c r="A44" s="142"/>
      <c r="B44" s="114" t="s">
        <v>222</v>
      </c>
    </row>
  </sheetData>
  <mergeCells count="5">
    <mergeCell ref="A1:I2"/>
    <mergeCell ref="B4:C4"/>
    <mergeCell ref="B6:C6"/>
    <mergeCell ref="B7:C7"/>
    <mergeCell ref="F9:G9"/>
  </mergeCells>
  <pageMargins left="0" right="0" top="0.39370078740157483" bottom="0.39370078740157483" header="0" footer="0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8"/>
  <sheetViews>
    <sheetView topLeftCell="A17" workbookViewId="0">
      <selection activeCell="B34" sqref="B34:B42"/>
    </sheetView>
  </sheetViews>
  <sheetFormatPr baseColWidth="10" defaultColWidth="9" defaultRowHeight="14"/>
  <cols>
    <col min="1" max="1" width="3.08203125" style="5" customWidth="1"/>
    <col min="2" max="2" width="19.25" style="5" customWidth="1"/>
    <col min="3" max="3" width="4.33203125" style="5" customWidth="1"/>
    <col min="4" max="5" width="8.58203125" style="5" customWidth="1"/>
    <col min="6" max="7" width="9.25" style="5" customWidth="1"/>
    <col min="8" max="9" width="6.83203125" style="5" customWidth="1"/>
    <col min="10" max="249" width="10.58203125" style="5" customWidth="1"/>
    <col min="250" max="1024" width="8.5" style="5" customWidth="1"/>
  </cols>
  <sheetData>
    <row r="1" spans="1:9" ht="12.75" customHeight="1">
      <c r="A1" s="407" t="s">
        <v>246</v>
      </c>
      <c r="B1" s="407"/>
      <c r="C1" s="407"/>
      <c r="D1" s="407"/>
      <c r="E1" s="407"/>
      <c r="F1" s="407"/>
      <c r="G1" s="407"/>
      <c r="H1" s="416"/>
      <c r="I1" s="416"/>
    </row>
    <row r="2" spans="1:9" ht="12.75" customHeight="1">
      <c r="A2" s="407"/>
      <c r="B2" s="407"/>
      <c r="C2" s="407"/>
      <c r="D2" s="407"/>
      <c r="E2" s="407"/>
      <c r="F2" s="407"/>
      <c r="G2" s="407"/>
      <c r="H2" s="416"/>
      <c r="I2" s="416"/>
    </row>
    <row r="3" spans="1:9" ht="12.65" customHeight="1">
      <c r="A3" s="407"/>
      <c r="B3" s="407"/>
      <c r="C3" s="407"/>
      <c r="D3" s="407"/>
      <c r="E3" s="407"/>
      <c r="F3" s="407"/>
      <c r="G3" s="407"/>
      <c r="H3" s="416"/>
      <c r="I3" s="416"/>
    </row>
    <row r="4" spans="1:9">
      <c r="B4" s="7" t="s">
        <v>172</v>
      </c>
      <c r="C4" s="412" t="s">
        <v>223</v>
      </c>
      <c r="D4" s="412"/>
    </row>
    <row r="6" spans="1:9">
      <c r="B6" s="7" t="s">
        <v>174</v>
      </c>
      <c r="C6" s="413">
        <v>43621</v>
      </c>
      <c r="D6" s="413"/>
    </row>
    <row r="7" spans="1:9">
      <c r="B7" s="7" t="s">
        <v>175</v>
      </c>
      <c r="C7" s="414">
        <v>0.72916666666666663</v>
      </c>
      <c r="D7" s="414"/>
    </row>
    <row r="8" spans="1:9">
      <c r="B8" s="7"/>
    </row>
    <row r="10" spans="1:9">
      <c r="B10" s="76" t="s">
        <v>10</v>
      </c>
      <c r="C10" s="77"/>
      <c r="D10" s="76" t="s">
        <v>224</v>
      </c>
      <c r="E10" s="76" t="s">
        <v>225</v>
      </c>
      <c r="F10" s="415" t="s">
        <v>178</v>
      </c>
      <c r="G10" s="415"/>
      <c r="H10" s="18" t="s">
        <v>179</v>
      </c>
      <c r="I10" s="37" t="s">
        <v>26</v>
      </c>
    </row>
    <row r="11" spans="1:9">
      <c r="B11" s="78"/>
      <c r="C11" s="79"/>
      <c r="D11" s="78" t="s">
        <v>226</v>
      </c>
      <c r="E11" s="78" t="s">
        <v>226</v>
      </c>
      <c r="F11" s="79" t="s">
        <v>180</v>
      </c>
      <c r="G11" s="79" t="s">
        <v>182</v>
      </c>
      <c r="H11" s="143"/>
      <c r="I11" s="68"/>
    </row>
    <row r="12" spans="1:9">
      <c r="B12" s="144" t="s">
        <v>229</v>
      </c>
      <c r="C12" s="145"/>
      <c r="D12" s="146"/>
      <c r="E12" s="147"/>
      <c r="F12" s="148"/>
      <c r="G12" s="149"/>
      <c r="H12" s="150"/>
      <c r="I12" s="151"/>
    </row>
    <row r="13" spans="1:9">
      <c r="B13" s="292" t="s">
        <v>63</v>
      </c>
      <c r="C13" s="153"/>
      <c r="D13" s="329">
        <v>1.7638888888888888E-2</v>
      </c>
      <c r="E13" s="327"/>
      <c r="F13" s="156"/>
      <c r="G13" s="157"/>
      <c r="H13" s="158">
        <v>1</v>
      </c>
      <c r="I13" s="19">
        <v>20</v>
      </c>
    </row>
    <row r="14" spans="1:9">
      <c r="B14" s="292" t="s">
        <v>256</v>
      </c>
      <c r="C14" s="153"/>
      <c r="D14" s="328">
        <v>2.642361111111111E-2</v>
      </c>
      <c r="E14" s="327"/>
      <c r="F14" s="156"/>
      <c r="G14" s="157"/>
      <c r="H14" s="158">
        <v>2</v>
      </c>
      <c r="I14" s="19">
        <v>19</v>
      </c>
    </row>
    <row r="15" spans="1:9">
      <c r="B15" s="152"/>
      <c r="C15" s="153"/>
      <c r="D15" s="155"/>
      <c r="E15" s="327"/>
      <c r="F15" s="156"/>
      <c r="G15" s="157"/>
      <c r="H15" s="158">
        <v>3</v>
      </c>
      <c r="I15" s="19">
        <v>18</v>
      </c>
    </row>
    <row r="16" spans="1:9">
      <c r="B16" s="203"/>
      <c r="C16" s="204"/>
      <c r="D16" s="205"/>
      <c r="E16" s="333"/>
      <c r="F16" s="206"/>
      <c r="G16" s="207"/>
      <c r="H16" s="158">
        <v>4</v>
      </c>
      <c r="I16" s="19">
        <v>17</v>
      </c>
    </row>
    <row r="17" spans="2:9">
      <c r="B17" s="203"/>
      <c r="C17" s="204"/>
      <c r="D17" s="205"/>
      <c r="E17" s="333"/>
      <c r="F17" s="206"/>
      <c r="G17" s="207"/>
      <c r="H17" s="158">
        <v>5</v>
      </c>
      <c r="I17" s="19">
        <v>16</v>
      </c>
    </row>
    <row r="18" spans="2:9">
      <c r="B18" s="203"/>
      <c r="C18" s="204"/>
      <c r="D18" s="205"/>
      <c r="E18" s="333"/>
      <c r="F18" s="206"/>
      <c r="G18" s="207"/>
      <c r="H18" s="158">
        <v>6</v>
      </c>
      <c r="I18" s="19">
        <v>15</v>
      </c>
    </row>
    <row r="19" spans="2:9">
      <c r="B19" s="203"/>
      <c r="C19" s="208"/>
      <c r="D19" s="205"/>
      <c r="E19" s="333"/>
      <c r="F19" s="206"/>
      <c r="G19" s="207"/>
      <c r="H19" s="158">
        <v>7</v>
      </c>
      <c r="I19" s="19">
        <v>14</v>
      </c>
    </row>
    <row r="20" spans="2:9">
      <c r="B20" s="152"/>
      <c r="C20" s="159"/>
      <c r="D20" s="155"/>
      <c r="E20" s="327"/>
      <c r="F20" s="156"/>
      <c r="G20" s="157"/>
      <c r="H20" s="158">
        <v>8</v>
      </c>
      <c r="I20" s="19">
        <v>13</v>
      </c>
    </row>
    <row r="21" spans="2:9">
      <c r="B21" s="152"/>
      <c r="C21" s="153"/>
      <c r="D21" s="155"/>
      <c r="E21" s="327"/>
      <c r="F21" s="155"/>
      <c r="G21" s="157"/>
      <c r="H21" s="158"/>
      <c r="I21" s="19"/>
    </row>
    <row r="22" spans="2:9">
      <c r="B22" s="160" t="s">
        <v>211</v>
      </c>
      <c r="C22" s="161"/>
      <c r="D22" s="162"/>
      <c r="E22" s="334"/>
      <c r="F22" s="163"/>
      <c r="G22" s="164"/>
      <c r="H22" s="158"/>
      <c r="I22" s="19"/>
    </row>
    <row r="23" spans="2:9">
      <c r="B23" s="330" t="s">
        <v>61</v>
      </c>
      <c r="C23" s="331"/>
      <c r="D23" s="329">
        <v>1.8530092592592595E-2</v>
      </c>
      <c r="E23" s="335"/>
      <c r="F23" s="168"/>
      <c r="G23" s="169"/>
      <c r="H23" s="158">
        <v>1</v>
      </c>
      <c r="I23" s="19">
        <v>20</v>
      </c>
    </row>
    <row r="24" spans="2:9">
      <c r="B24" s="332" t="s">
        <v>64</v>
      </c>
      <c r="C24" s="331"/>
      <c r="D24" s="328">
        <v>2.0092592592592592E-2</v>
      </c>
      <c r="E24" s="335"/>
      <c r="F24" s="168"/>
      <c r="G24" s="169"/>
      <c r="H24" s="158">
        <v>2</v>
      </c>
      <c r="I24" s="19">
        <v>19</v>
      </c>
    </row>
    <row r="25" spans="2:9" ht="13" customHeight="1">
      <c r="B25" s="165"/>
      <c r="C25" s="165"/>
      <c r="D25" s="167"/>
      <c r="E25" s="335"/>
      <c r="F25" s="170"/>
      <c r="G25" s="169"/>
      <c r="H25" s="158">
        <v>3</v>
      </c>
      <c r="I25" s="19">
        <v>18</v>
      </c>
    </row>
    <row r="26" spans="2:9">
      <c r="B26" s="171"/>
      <c r="C26" s="165"/>
      <c r="D26" s="168"/>
      <c r="E26" s="335"/>
      <c r="F26" s="168"/>
      <c r="G26" s="169"/>
      <c r="H26" s="158"/>
      <c r="I26" s="19"/>
    </row>
    <row r="27" spans="2:9">
      <c r="B27" s="172" t="s">
        <v>194</v>
      </c>
      <c r="C27" s="165"/>
      <c r="D27" s="168"/>
      <c r="E27" s="335"/>
      <c r="F27" s="168"/>
      <c r="G27" s="169"/>
      <c r="H27" s="158"/>
      <c r="I27" s="19"/>
    </row>
    <row r="28" spans="2:9">
      <c r="B28" s="339" t="s">
        <v>268</v>
      </c>
      <c r="C28" s="165"/>
      <c r="D28" s="170"/>
      <c r="E28" s="336">
        <v>3.4583333333333334E-2</v>
      </c>
      <c r="F28" s="170"/>
      <c r="G28" s="169"/>
      <c r="H28" s="158">
        <v>1</v>
      </c>
      <c r="I28" s="19">
        <v>30</v>
      </c>
    </row>
    <row r="29" spans="2:9">
      <c r="B29" s="330" t="s">
        <v>75</v>
      </c>
      <c r="C29" s="165"/>
      <c r="D29" s="170"/>
      <c r="E29" s="328">
        <v>3.622685185185185E-2</v>
      </c>
      <c r="F29" s="167"/>
      <c r="G29" s="169"/>
      <c r="H29" s="158">
        <v>2</v>
      </c>
      <c r="I29" s="19">
        <v>29</v>
      </c>
    </row>
    <row r="30" spans="2:9">
      <c r="B30" s="332" t="s">
        <v>73</v>
      </c>
      <c r="C30" s="171"/>
      <c r="D30" s="209"/>
      <c r="E30" s="328">
        <v>3.7800925925925925E-2</v>
      </c>
      <c r="F30" s="209"/>
      <c r="G30" s="211"/>
      <c r="H30" s="158">
        <v>3</v>
      </c>
      <c r="I30" s="19">
        <v>28</v>
      </c>
    </row>
    <row r="31" spans="2:9">
      <c r="B31" s="165"/>
      <c r="C31" s="165"/>
      <c r="D31" s="170"/>
      <c r="E31" s="335"/>
      <c r="F31" s="170"/>
      <c r="G31" s="169"/>
      <c r="H31" s="158">
        <v>3</v>
      </c>
      <c r="I31" s="19">
        <v>27</v>
      </c>
    </row>
    <row r="32" spans="2:9">
      <c r="B32" s="171"/>
      <c r="C32" s="165"/>
      <c r="D32" s="168"/>
      <c r="E32" s="335"/>
      <c r="F32" s="168"/>
      <c r="G32" s="169"/>
      <c r="H32" s="158"/>
      <c r="I32" s="19"/>
    </row>
    <row r="33" spans="2:22">
      <c r="B33" s="172" t="s">
        <v>221</v>
      </c>
      <c r="C33" s="165"/>
      <c r="D33" s="168"/>
      <c r="E33" s="335"/>
      <c r="F33" s="168"/>
      <c r="G33" s="169"/>
      <c r="H33" s="158"/>
      <c r="I33" s="19"/>
    </row>
    <row r="34" spans="2:22">
      <c r="B34" s="332" t="s">
        <v>38</v>
      </c>
      <c r="C34" s="331"/>
      <c r="D34" s="340"/>
      <c r="E34" s="328">
        <v>3.2349537037037038E-2</v>
      </c>
      <c r="F34" s="343">
        <f ca="1">C34*(1-$F34)</f>
        <v>2.9761574074074076E-2</v>
      </c>
      <c r="G34" s="169"/>
      <c r="H34" s="158">
        <v>1</v>
      </c>
      <c r="I34" s="19">
        <v>30</v>
      </c>
    </row>
    <row r="35" spans="2:22">
      <c r="B35" s="332" t="s">
        <v>28</v>
      </c>
      <c r="C35" s="331"/>
      <c r="D35" s="340"/>
      <c r="E35" s="328">
        <v>3.1805555555555552E-2</v>
      </c>
      <c r="F35" s="342">
        <f ca="1">C35*(1-$F35)</f>
        <v>3.0533333333333329E-2</v>
      </c>
      <c r="G35" s="169"/>
      <c r="H35" s="158">
        <v>2</v>
      </c>
      <c r="I35" s="19">
        <v>29</v>
      </c>
    </row>
    <row r="36" spans="2:22">
      <c r="B36" s="332" t="s">
        <v>46</v>
      </c>
      <c r="C36" s="331"/>
      <c r="D36" s="340"/>
      <c r="E36" s="329">
        <v>3.1041666666666665E-2</v>
      </c>
      <c r="F36" s="342">
        <f ca="1">C36*(1-$F36)</f>
        <v>3.1041666666666665E-2</v>
      </c>
      <c r="G36" s="169"/>
      <c r="H36" s="158">
        <v>3</v>
      </c>
      <c r="I36" s="19">
        <v>28</v>
      </c>
    </row>
    <row r="37" spans="2:22">
      <c r="B37" s="332" t="s">
        <v>47</v>
      </c>
      <c r="C37" s="331"/>
      <c r="D37" s="340"/>
      <c r="E37" s="328">
        <v>3.4699074074074077E-2</v>
      </c>
      <c r="F37" s="342">
        <f ca="1">C37*(1-$F37)</f>
        <v>3.1229166666666669E-2</v>
      </c>
      <c r="G37" s="169"/>
      <c r="H37" s="158">
        <v>4</v>
      </c>
      <c r="I37" s="19">
        <v>27</v>
      </c>
    </row>
    <row r="38" spans="2:22">
      <c r="B38" s="332" t="s">
        <v>55</v>
      </c>
      <c r="C38" s="331"/>
      <c r="D38" s="340"/>
      <c r="E38" s="328">
        <v>3.349537037037037E-2</v>
      </c>
      <c r="F38" s="342">
        <v>3.2155555555555555E-2</v>
      </c>
      <c r="G38" s="169"/>
      <c r="H38" s="158">
        <v>5</v>
      </c>
      <c r="I38" s="19">
        <v>26</v>
      </c>
    </row>
    <row r="39" spans="2:22">
      <c r="B39" s="330" t="s">
        <v>50</v>
      </c>
      <c r="C39" s="331"/>
      <c r="D39" s="340"/>
      <c r="E39" s="328">
        <v>3.335648148148148E-2</v>
      </c>
      <c r="F39" s="342">
        <v>3.2685185185185185E-2</v>
      </c>
      <c r="G39" s="169"/>
      <c r="H39" s="158">
        <v>6</v>
      </c>
      <c r="I39" s="19">
        <v>25</v>
      </c>
    </row>
    <row r="40" spans="2:22">
      <c r="B40" s="330" t="s">
        <v>36</v>
      </c>
      <c r="C40" s="331"/>
      <c r="D40" s="340"/>
      <c r="E40" s="328">
        <v>3.2719907407407406E-2</v>
      </c>
      <c r="F40" s="342">
        <v>3.2719907407407406E-2</v>
      </c>
      <c r="G40" s="169"/>
      <c r="H40" s="158">
        <v>7</v>
      </c>
      <c r="I40" s="19">
        <v>24</v>
      </c>
    </row>
    <row r="41" spans="2:22" ht="15.5">
      <c r="B41" s="330" t="s">
        <v>40</v>
      </c>
      <c r="C41" s="331"/>
      <c r="D41" s="340"/>
      <c r="E41" s="328">
        <v>3.394675925925926E-2</v>
      </c>
      <c r="F41" s="342">
        <v>3.3267824074074075E-2</v>
      </c>
      <c r="G41" s="169"/>
      <c r="H41" s="158">
        <v>8</v>
      </c>
      <c r="I41" s="173">
        <v>23</v>
      </c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</row>
    <row r="42" spans="2:22" ht="15.5">
      <c r="B42" s="332" t="s">
        <v>56</v>
      </c>
      <c r="C42" s="331"/>
      <c r="D42" s="340"/>
      <c r="E42" s="341">
        <v>3.4097222222222223E-2</v>
      </c>
      <c r="F42" s="341">
        <v>7.5763888888888895E-2</v>
      </c>
      <c r="G42" s="169"/>
      <c r="H42" s="158">
        <v>9</v>
      </c>
      <c r="I42" s="173">
        <v>22</v>
      </c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</row>
    <row r="43" spans="2:22" ht="15.5">
      <c r="B43" s="165"/>
      <c r="C43" s="165"/>
      <c r="D43" s="175"/>
      <c r="E43" s="337"/>
      <c r="F43" s="175"/>
      <c r="G43" s="169"/>
      <c r="H43" s="177"/>
      <c r="I43" s="171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</row>
    <row r="44" spans="2:22" ht="15.5">
      <c r="B44" s="178"/>
      <c r="C44" s="178"/>
      <c r="D44" s="179"/>
      <c r="E44" s="338"/>
      <c r="F44" s="179"/>
      <c r="G44" s="181"/>
      <c r="H44" s="143"/>
      <c r="I44" s="68"/>
    </row>
    <row r="45" spans="2:22">
      <c r="B45" s="86"/>
    </row>
    <row r="47" spans="2:22">
      <c r="B47" s="95"/>
      <c r="C47" s="5" t="s">
        <v>227</v>
      </c>
    </row>
    <row r="48" spans="2:22">
      <c r="B48" s="113"/>
      <c r="C48" s="5" t="s">
        <v>213</v>
      </c>
    </row>
  </sheetData>
  <mergeCells count="5">
    <mergeCell ref="C4:D4"/>
    <mergeCell ref="C6:D6"/>
    <mergeCell ref="C7:D7"/>
    <mergeCell ref="F10:G10"/>
    <mergeCell ref="A1:I3"/>
  </mergeCells>
  <phoneticPr fontId="21" type="noConversion"/>
  <pageMargins left="0" right="0" top="0.39370078740157483" bottom="0.39370078740157483" header="0" footer="0"/>
  <pageSetup paperSize="9" fitToWidth="0" fitToHeight="0" orientation="portrait" horizontalDpi="4294967293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26" workbookViewId="0">
      <selection activeCell="J24" sqref="J24:J30"/>
    </sheetView>
  </sheetViews>
  <sheetFormatPr baseColWidth="10" defaultRowHeight="14"/>
  <cols>
    <col min="2" max="2" width="13.5" customWidth="1"/>
    <col min="3" max="3" width="2.58203125" customWidth="1"/>
  </cols>
  <sheetData>
    <row r="1" spans="1:10">
      <c r="A1" s="407" t="s">
        <v>247</v>
      </c>
      <c r="B1" s="407"/>
      <c r="C1" s="407"/>
      <c r="D1" s="407"/>
      <c r="E1" s="407"/>
      <c r="F1" s="407"/>
      <c r="G1" s="407"/>
      <c r="H1" s="407"/>
      <c r="I1" s="5"/>
      <c r="J1" s="5"/>
    </row>
    <row r="2" spans="1:10">
      <c r="A2" s="407"/>
      <c r="B2" s="407"/>
      <c r="C2" s="407"/>
      <c r="D2" s="407"/>
      <c r="E2" s="407"/>
      <c r="F2" s="407"/>
      <c r="G2" s="407"/>
      <c r="H2" s="407"/>
      <c r="I2" s="5"/>
      <c r="J2" s="5"/>
    </row>
    <row r="3" spans="1:10">
      <c r="A3" s="407"/>
      <c r="B3" s="407"/>
      <c r="C3" s="407"/>
      <c r="D3" s="407"/>
      <c r="E3" s="407"/>
      <c r="F3" s="407"/>
      <c r="G3" s="407"/>
      <c r="H3" s="407"/>
      <c r="I3" s="5"/>
      <c r="J3" s="5"/>
    </row>
    <row r="4" spans="1:10">
      <c r="A4" s="5"/>
      <c r="B4" s="7" t="s">
        <v>172</v>
      </c>
      <c r="C4" s="412" t="s">
        <v>223</v>
      </c>
      <c r="D4" s="412"/>
      <c r="E4" s="5"/>
      <c r="F4" s="5"/>
      <c r="G4" s="5"/>
      <c r="H4" s="5"/>
      <c r="I4" s="5"/>
      <c r="J4" s="5"/>
    </row>
    <row r="5" spans="1:10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5"/>
      <c r="B6" s="7" t="s">
        <v>174</v>
      </c>
      <c r="C6" s="413"/>
      <c r="D6" s="413"/>
      <c r="E6" s="5"/>
      <c r="F6" s="5"/>
      <c r="G6" s="5"/>
      <c r="H6" s="5"/>
      <c r="I6" s="5"/>
      <c r="J6" s="5"/>
    </row>
    <row r="7" spans="1:10">
      <c r="A7" s="5"/>
      <c r="B7" s="7" t="s">
        <v>175</v>
      </c>
      <c r="C7" s="414"/>
      <c r="D7" s="414"/>
      <c r="E7" s="5"/>
      <c r="F7" s="5"/>
      <c r="G7" s="5"/>
      <c r="H7" s="5"/>
      <c r="I7" s="5"/>
      <c r="J7" s="5"/>
    </row>
    <row r="8" spans="1:10">
      <c r="A8" s="5"/>
      <c r="B8" s="7"/>
      <c r="C8" s="5"/>
      <c r="D8" s="5"/>
      <c r="E8" s="5"/>
      <c r="F8" s="5"/>
      <c r="G8" s="5"/>
      <c r="H8" s="5"/>
      <c r="I8" s="5"/>
      <c r="J8" s="5"/>
    </row>
    <row r="9" spans="1:10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>
      <c r="A10" s="5"/>
      <c r="B10" s="76" t="s">
        <v>10</v>
      </c>
      <c r="C10" s="77"/>
      <c r="D10" s="76" t="s">
        <v>248</v>
      </c>
      <c r="E10" s="212" t="s">
        <v>249</v>
      </c>
      <c r="F10" s="214" t="s">
        <v>250</v>
      </c>
      <c r="G10" s="417" t="s">
        <v>178</v>
      </c>
      <c r="H10" s="415"/>
      <c r="I10" s="18" t="s">
        <v>179</v>
      </c>
      <c r="J10" s="37" t="s">
        <v>26</v>
      </c>
    </row>
    <row r="11" spans="1:10">
      <c r="A11" s="5"/>
      <c r="B11" s="78"/>
      <c r="C11" s="79"/>
      <c r="D11" s="78" t="s">
        <v>226</v>
      </c>
      <c r="E11" s="213" t="s">
        <v>226</v>
      </c>
      <c r="F11" s="214" t="s">
        <v>226</v>
      </c>
      <c r="G11" s="79" t="s">
        <v>180</v>
      </c>
      <c r="H11" s="79" t="s">
        <v>182</v>
      </c>
      <c r="I11" s="143"/>
      <c r="J11" s="68"/>
    </row>
    <row r="12" spans="1:10">
      <c r="A12" s="5"/>
      <c r="B12" s="144" t="s">
        <v>229</v>
      </c>
      <c r="C12" s="145"/>
      <c r="D12" s="146"/>
      <c r="E12" s="147"/>
      <c r="F12" s="147"/>
      <c r="G12" s="148"/>
      <c r="H12" s="149"/>
      <c r="I12" s="150"/>
      <c r="J12" s="151"/>
    </row>
    <row r="13" spans="1:10">
      <c r="A13" s="5"/>
      <c r="B13" s="152" t="s">
        <v>256</v>
      </c>
      <c r="C13" s="153"/>
      <c r="D13" s="154"/>
      <c r="E13" s="155"/>
      <c r="F13" s="155"/>
      <c r="G13" s="156"/>
      <c r="H13" s="157"/>
      <c r="I13" s="158">
        <v>1</v>
      </c>
      <c r="J13" s="19">
        <v>30</v>
      </c>
    </row>
    <row r="14" spans="1:10">
      <c r="A14" s="5"/>
      <c r="B14" s="152" t="s">
        <v>279</v>
      </c>
      <c r="C14" s="153"/>
      <c r="D14" s="155"/>
      <c r="E14" s="155"/>
      <c r="F14" s="155"/>
      <c r="G14" s="156"/>
      <c r="H14" s="157"/>
      <c r="I14" s="158">
        <v>2</v>
      </c>
      <c r="J14" s="19">
        <v>29</v>
      </c>
    </row>
    <row r="15" spans="1:10">
      <c r="A15" s="5"/>
      <c r="B15" s="152"/>
      <c r="C15" s="153"/>
      <c r="D15" s="155"/>
      <c r="E15" s="155"/>
      <c r="F15" s="155"/>
      <c r="G15" s="156"/>
      <c r="H15" s="157"/>
      <c r="I15" s="158">
        <v>3</v>
      </c>
      <c r="J15" s="19">
        <v>28</v>
      </c>
    </row>
    <row r="16" spans="1:10">
      <c r="A16" s="5"/>
      <c r="B16" s="203"/>
      <c r="C16" s="204"/>
      <c r="D16" s="205"/>
      <c r="E16" s="205"/>
      <c r="F16" s="205"/>
      <c r="G16" s="206"/>
      <c r="H16" s="207"/>
      <c r="I16" s="158">
        <v>4</v>
      </c>
      <c r="J16" s="19">
        <v>27</v>
      </c>
    </row>
    <row r="17" spans="1:10">
      <c r="A17" s="5"/>
      <c r="B17" s="203"/>
      <c r="C17" s="204"/>
      <c r="D17" s="205"/>
      <c r="E17" s="205"/>
      <c r="F17" s="205"/>
      <c r="G17" s="206"/>
      <c r="H17" s="207"/>
      <c r="I17" s="158">
        <v>5</v>
      </c>
      <c r="J17" s="19">
        <v>26</v>
      </c>
    </row>
    <row r="18" spans="1:10">
      <c r="A18" s="5"/>
      <c r="B18" s="203"/>
      <c r="C18" s="204"/>
      <c r="D18" s="205"/>
      <c r="E18" s="205"/>
      <c r="F18" s="205"/>
      <c r="G18" s="206"/>
      <c r="H18" s="207"/>
      <c r="I18" s="158">
        <v>6</v>
      </c>
      <c r="J18" s="19">
        <v>25</v>
      </c>
    </row>
    <row r="19" spans="1:10">
      <c r="A19" s="5"/>
      <c r="B19" s="203"/>
      <c r="C19" s="208"/>
      <c r="D19" s="205"/>
      <c r="E19" s="205"/>
      <c r="F19" s="205"/>
      <c r="G19" s="206"/>
      <c r="H19" s="207"/>
      <c r="I19" s="158">
        <v>7</v>
      </c>
      <c r="J19" s="19">
        <v>24</v>
      </c>
    </row>
    <row r="20" spans="1:10">
      <c r="A20" s="5"/>
      <c r="B20" s="152"/>
      <c r="C20" s="159"/>
      <c r="D20" s="155"/>
      <c r="E20" s="155"/>
      <c r="F20" s="155"/>
      <c r="G20" s="156"/>
      <c r="H20" s="157"/>
      <c r="I20" s="158">
        <v>8</v>
      </c>
      <c r="J20" s="19">
        <v>23</v>
      </c>
    </row>
    <row r="21" spans="1:10">
      <c r="A21" s="5"/>
      <c r="B21" s="152"/>
      <c r="C21" s="153"/>
      <c r="D21" s="155"/>
      <c r="E21" s="155"/>
      <c r="F21" s="155"/>
      <c r="G21" s="155"/>
      <c r="H21" s="157"/>
      <c r="I21" s="158"/>
      <c r="J21" s="19"/>
    </row>
    <row r="22" spans="1:10">
      <c r="A22" s="5"/>
      <c r="B22" s="160" t="s">
        <v>211</v>
      </c>
      <c r="C22" s="161"/>
      <c r="D22" s="162"/>
      <c r="E22" s="162"/>
      <c r="F22" s="162"/>
      <c r="G22" s="163"/>
      <c r="H22" s="164"/>
      <c r="I22" s="158"/>
      <c r="J22" s="19"/>
    </row>
    <row r="23" spans="1:10">
      <c r="A23" s="5"/>
      <c r="B23" s="104" t="s">
        <v>61</v>
      </c>
      <c r="C23" s="165"/>
      <c r="D23" s="210"/>
      <c r="E23" s="215"/>
      <c r="F23" s="167"/>
      <c r="G23" s="168"/>
      <c r="H23" s="169"/>
      <c r="I23" s="158">
        <v>1</v>
      </c>
      <c r="J23" s="19">
        <v>30</v>
      </c>
    </row>
    <row r="24" spans="1:10">
      <c r="A24" s="5"/>
      <c r="B24" s="104" t="s">
        <v>69</v>
      </c>
      <c r="C24" s="165"/>
      <c r="D24" s="167"/>
      <c r="E24" s="167"/>
      <c r="F24" s="167"/>
      <c r="G24" s="168"/>
      <c r="H24" s="169"/>
      <c r="I24" s="158">
        <v>2</v>
      </c>
      <c r="J24" s="19">
        <v>29</v>
      </c>
    </row>
    <row r="25" spans="1:10">
      <c r="A25" s="5"/>
      <c r="B25" s="165" t="s">
        <v>63</v>
      </c>
      <c r="C25" s="165"/>
      <c r="D25" s="167"/>
      <c r="E25" s="167"/>
      <c r="F25" s="167"/>
      <c r="G25" s="170"/>
      <c r="H25" s="169"/>
      <c r="I25" s="158">
        <v>3</v>
      </c>
      <c r="J25" s="19">
        <v>28</v>
      </c>
    </row>
    <row r="26" spans="1:10">
      <c r="A26" s="5"/>
      <c r="B26" s="165" t="s">
        <v>280</v>
      </c>
      <c r="C26" s="165"/>
      <c r="D26" s="167"/>
      <c r="E26" s="167"/>
      <c r="F26" s="167"/>
      <c r="G26" s="170"/>
      <c r="H26" s="169"/>
      <c r="I26" s="158">
        <v>4</v>
      </c>
      <c r="J26" s="19">
        <v>27</v>
      </c>
    </row>
    <row r="27" spans="1:10">
      <c r="A27" s="5"/>
      <c r="B27" s="165" t="s">
        <v>281</v>
      </c>
      <c r="C27" s="165"/>
      <c r="D27" s="167"/>
      <c r="E27" s="167"/>
      <c r="F27" s="167"/>
      <c r="G27" s="170"/>
      <c r="H27" s="169"/>
      <c r="I27" s="158">
        <v>5</v>
      </c>
      <c r="J27" s="19">
        <v>26</v>
      </c>
    </row>
    <row r="28" spans="1:10">
      <c r="A28" s="5"/>
      <c r="B28" s="165" t="s">
        <v>71</v>
      </c>
      <c r="C28" s="165"/>
      <c r="D28" s="167"/>
      <c r="E28" s="167"/>
      <c r="F28" s="167"/>
      <c r="G28" s="170"/>
      <c r="H28" s="169"/>
      <c r="I28" s="158">
        <v>6</v>
      </c>
      <c r="J28" s="19">
        <v>25</v>
      </c>
    </row>
    <row r="29" spans="1:10">
      <c r="A29" s="5"/>
      <c r="B29" s="165" t="s">
        <v>67</v>
      </c>
      <c r="C29" s="165"/>
      <c r="D29" s="167"/>
      <c r="E29" s="167"/>
      <c r="F29" s="167"/>
      <c r="G29" s="170"/>
      <c r="H29" s="169"/>
      <c r="I29" s="158">
        <v>7</v>
      </c>
      <c r="J29" s="19">
        <v>24</v>
      </c>
    </row>
    <row r="30" spans="1:10">
      <c r="A30" s="5"/>
      <c r="B30" s="165"/>
      <c r="C30" s="165"/>
      <c r="D30" s="167"/>
      <c r="E30" s="167"/>
      <c r="F30" s="167"/>
      <c r="G30" s="170"/>
      <c r="H30" s="169"/>
      <c r="I30" s="158">
        <v>8</v>
      </c>
      <c r="J30" s="19">
        <v>23</v>
      </c>
    </row>
    <row r="31" spans="1:10">
      <c r="A31" s="5"/>
      <c r="B31" s="165"/>
      <c r="C31" s="165"/>
      <c r="D31" s="167"/>
      <c r="E31" s="167"/>
      <c r="F31" s="167"/>
      <c r="G31" s="170"/>
      <c r="H31" s="169"/>
      <c r="I31" s="158">
        <v>9</v>
      </c>
      <c r="J31" s="19"/>
    </row>
    <row r="32" spans="1:10">
      <c r="A32" s="5"/>
      <c r="B32" s="171"/>
      <c r="C32" s="165"/>
      <c r="D32" s="168"/>
      <c r="E32" s="167"/>
      <c r="F32" s="167"/>
      <c r="G32" s="168"/>
      <c r="H32" s="169"/>
      <c r="I32" s="158"/>
      <c r="J32" s="19"/>
    </row>
    <row r="33" spans="1:10">
      <c r="A33" s="5"/>
      <c r="B33" s="172" t="s">
        <v>194</v>
      </c>
      <c r="C33" s="165"/>
      <c r="D33" s="168"/>
      <c r="E33" s="167"/>
      <c r="F33" s="167"/>
      <c r="G33" s="168"/>
      <c r="H33" s="169"/>
      <c r="I33" s="158"/>
      <c r="J33" s="19"/>
    </row>
    <row r="34" spans="1:10">
      <c r="A34" s="5"/>
      <c r="B34" s="165"/>
      <c r="C34" s="165"/>
      <c r="D34" s="170"/>
      <c r="E34" s="210"/>
      <c r="F34" s="166"/>
      <c r="G34" s="170"/>
      <c r="H34" s="169"/>
      <c r="I34" s="158">
        <v>1</v>
      </c>
      <c r="J34" s="19">
        <v>30</v>
      </c>
    </row>
    <row r="35" spans="1:10">
      <c r="A35" s="5"/>
      <c r="B35" s="165"/>
      <c r="C35" s="165"/>
      <c r="D35" s="170"/>
      <c r="E35" s="167"/>
      <c r="F35" s="167"/>
      <c r="G35" s="167"/>
      <c r="H35" s="169"/>
      <c r="I35" s="158">
        <v>2</v>
      </c>
      <c r="J35" s="19">
        <v>29</v>
      </c>
    </row>
    <row r="36" spans="1:10">
      <c r="A36" s="5"/>
      <c r="B36" s="171"/>
      <c r="C36" s="171"/>
      <c r="D36" s="209"/>
      <c r="E36" s="210"/>
      <c r="F36" s="210"/>
      <c r="G36" s="209"/>
      <c r="H36" s="211"/>
      <c r="I36" s="158">
        <v>3</v>
      </c>
      <c r="J36" s="19">
        <v>28</v>
      </c>
    </row>
    <row r="37" spans="1:10">
      <c r="A37" s="5"/>
      <c r="B37" s="165"/>
      <c r="C37" s="165"/>
      <c r="D37" s="170"/>
      <c r="E37" s="167"/>
      <c r="F37" s="167"/>
      <c r="G37" s="170"/>
      <c r="H37" s="169"/>
      <c r="I37" s="158">
        <v>3</v>
      </c>
      <c r="J37" s="19">
        <v>27</v>
      </c>
    </row>
    <row r="38" spans="1:10">
      <c r="A38" s="5"/>
      <c r="B38" s="171"/>
      <c r="C38" s="165"/>
      <c r="D38" s="168"/>
      <c r="E38" s="167"/>
      <c r="F38" s="167"/>
      <c r="G38" s="168"/>
      <c r="H38" s="169"/>
      <c r="I38" s="158"/>
      <c r="J38" s="19"/>
    </row>
    <row r="39" spans="1:10">
      <c r="A39" s="5"/>
      <c r="B39" s="172" t="s">
        <v>221</v>
      </c>
      <c r="C39" s="165"/>
      <c r="D39" s="168"/>
      <c r="E39" s="167"/>
      <c r="F39" s="167"/>
      <c r="G39" s="168"/>
      <c r="H39" s="169"/>
      <c r="I39" s="158"/>
      <c r="J39" s="19"/>
    </row>
    <row r="40" spans="1:10">
      <c r="A40" s="5"/>
      <c r="B40" s="332" t="s">
        <v>40</v>
      </c>
      <c r="C40" s="165"/>
      <c r="D40" s="170"/>
      <c r="E40" s="210"/>
      <c r="F40" s="166"/>
      <c r="G40" s="167"/>
      <c r="H40" s="169"/>
      <c r="I40" s="158">
        <v>1</v>
      </c>
      <c r="J40" s="19">
        <v>30</v>
      </c>
    </row>
    <row r="41" spans="1:10">
      <c r="A41" s="5"/>
      <c r="B41" s="332" t="s">
        <v>28</v>
      </c>
      <c r="C41" s="165"/>
      <c r="D41" s="170"/>
      <c r="E41" s="167"/>
      <c r="F41" s="167"/>
      <c r="G41" s="167"/>
      <c r="H41" s="169"/>
      <c r="I41" s="158">
        <v>2</v>
      </c>
      <c r="J41" s="19">
        <v>29</v>
      </c>
    </row>
    <row r="42" spans="1:10">
      <c r="A42" s="5"/>
      <c r="B42" s="332" t="s">
        <v>269</v>
      </c>
      <c r="C42" s="165"/>
      <c r="D42" s="170"/>
      <c r="E42" s="167"/>
      <c r="F42" s="167"/>
      <c r="G42" s="167"/>
      <c r="H42" s="169"/>
      <c r="I42" s="158">
        <v>3</v>
      </c>
      <c r="J42" s="19">
        <v>28</v>
      </c>
    </row>
    <row r="43" spans="1:10">
      <c r="A43" s="5"/>
      <c r="B43" s="332" t="s">
        <v>36</v>
      </c>
      <c r="C43" s="165"/>
      <c r="D43" s="170"/>
      <c r="E43" s="167"/>
      <c r="F43" s="167"/>
      <c r="G43" s="167"/>
      <c r="H43" s="169"/>
      <c r="I43" s="158">
        <v>4</v>
      </c>
      <c r="J43" s="19">
        <v>27</v>
      </c>
    </row>
    <row r="44" spans="1:10">
      <c r="A44" s="5"/>
      <c r="B44" s="332" t="s">
        <v>282</v>
      </c>
      <c r="C44" s="165"/>
      <c r="D44" s="170"/>
      <c r="E44" s="167"/>
      <c r="F44" s="167"/>
      <c r="G44" s="167"/>
      <c r="H44" s="169"/>
      <c r="I44" s="158">
        <v>5</v>
      </c>
      <c r="J44" s="19">
        <v>26</v>
      </c>
    </row>
    <row r="45" spans="1:10">
      <c r="A45" s="5"/>
      <c r="B45" s="330" t="s">
        <v>46</v>
      </c>
      <c r="C45" s="165"/>
      <c r="D45" s="170"/>
      <c r="E45" s="167"/>
      <c r="F45" s="167"/>
      <c r="G45" s="167"/>
      <c r="H45" s="169"/>
      <c r="I45" s="158">
        <v>6</v>
      </c>
      <c r="J45" s="19">
        <v>25</v>
      </c>
    </row>
    <row r="46" spans="1:10">
      <c r="A46" s="5"/>
      <c r="B46" s="330" t="s">
        <v>283</v>
      </c>
      <c r="C46" s="165"/>
      <c r="D46" s="170"/>
      <c r="E46" s="167"/>
      <c r="F46" s="167"/>
      <c r="G46" s="167"/>
      <c r="H46" s="169"/>
      <c r="I46" s="158">
        <v>7</v>
      </c>
      <c r="J46" s="19">
        <v>24</v>
      </c>
    </row>
    <row r="47" spans="1:10">
      <c r="A47" s="5"/>
      <c r="B47" s="330"/>
      <c r="C47" s="165"/>
      <c r="D47" s="170"/>
      <c r="E47" s="167"/>
      <c r="F47" s="167"/>
      <c r="G47" s="167"/>
      <c r="H47" s="169"/>
      <c r="I47" s="158">
        <v>8</v>
      </c>
      <c r="J47" s="173">
        <v>23</v>
      </c>
    </row>
    <row r="48" spans="1:10">
      <c r="A48" s="5"/>
      <c r="B48" s="332"/>
      <c r="C48" s="165"/>
      <c r="D48" s="170"/>
      <c r="E48" s="167"/>
      <c r="F48" s="167"/>
      <c r="G48" s="167"/>
      <c r="H48" s="169"/>
      <c r="I48" s="158">
        <v>9</v>
      </c>
      <c r="J48" s="173">
        <v>22</v>
      </c>
    </row>
    <row r="49" spans="1:10">
      <c r="A49" s="5"/>
      <c r="B49" s="165"/>
      <c r="C49" s="165"/>
      <c r="D49" s="175"/>
      <c r="E49" s="176"/>
      <c r="F49" s="176"/>
      <c r="G49" s="175"/>
      <c r="H49" s="169"/>
      <c r="I49" s="158">
        <v>10</v>
      </c>
      <c r="J49" s="173">
        <v>21</v>
      </c>
    </row>
    <row r="50" spans="1:10" ht="15.5">
      <c r="A50" s="5"/>
      <c r="B50" s="178"/>
      <c r="C50" s="178"/>
      <c r="D50" s="179"/>
      <c r="E50" s="180"/>
      <c r="F50" s="180"/>
      <c r="G50" s="179"/>
      <c r="H50" s="181"/>
      <c r="I50" s="143"/>
      <c r="J50" s="68"/>
    </row>
    <row r="51" spans="1:10">
      <c r="A51" s="5"/>
      <c r="B51" s="86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95"/>
      <c r="C53" s="5" t="s">
        <v>227</v>
      </c>
      <c r="D53" s="5"/>
      <c r="E53" s="5"/>
      <c r="F53" s="5"/>
      <c r="G53" s="5"/>
      <c r="H53" s="5"/>
      <c r="I53" s="5"/>
      <c r="J53" s="5"/>
    </row>
    <row r="54" spans="1:10">
      <c r="A54" s="5"/>
      <c r="B54" s="113"/>
      <c r="C54" s="5" t="s">
        <v>213</v>
      </c>
      <c r="D54" s="5"/>
      <c r="E54" s="5"/>
      <c r="F54" s="5"/>
      <c r="G54" s="5"/>
      <c r="H54" s="5"/>
      <c r="I54" s="5"/>
      <c r="J54" s="5"/>
    </row>
  </sheetData>
  <mergeCells count="5">
    <mergeCell ref="A1:H3"/>
    <mergeCell ref="C4:D4"/>
    <mergeCell ref="C6:D6"/>
    <mergeCell ref="C7:D7"/>
    <mergeCell ref="G10:H1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6" workbookViewId="0">
      <selection activeCell="F20" sqref="F20"/>
    </sheetView>
  </sheetViews>
  <sheetFormatPr baseColWidth="10" defaultRowHeight="14"/>
  <cols>
    <col min="1" max="1" width="13.83203125" customWidth="1"/>
    <col min="2" max="2" width="2.33203125" customWidth="1"/>
  </cols>
  <sheetData>
    <row r="1" spans="1:8">
      <c r="A1" s="407"/>
      <c r="B1" s="407"/>
      <c r="C1" s="407"/>
      <c r="D1" s="407"/>
      <c r="E1" s="407"/>
      <c r="F1" s="407"/>
      <c r="G1" s="5"/>
      <c r="H1" s="5"/>
    </row>
    <row r="2" spans="1:8">
      <c r="A2" s="407"/>
      <c r="B2" s="407"/>
      <c r="C2" s="407"/>
      <c r="D2" s="407"/>
      <c r="E2" s="407"/>
      <c r="F2" s="407"/>
      <c r="G2" s="5"/>
      <c r="H2" s="5"/>
    </row>
    <row r="3" spans="1:8">
      <c r="A3" s="407"/>
      <c r="B3" s="407"/>
      <c r="C3" s="407"/>
      <c r="D3" s="407"/>
      <c r="E3" s="407"/>
      <c r="F3" s="407"/>
      <c r="G3" s="5"/>
      <c r="H3" s="5"/>
    </row>
    <row r="4" spans="1:8">
      <c r="A4" s="7" t="s">
        <v>172</v>
      </c>
      <c r="B4" s="412"/>
      <c r="C4" s="412"/>
      <c r="D4" s="5"/>
      <c r="E4" s="5"/>
      <c r="F4" s="5"/>
      <c r="G4" s="5"/>
      <c r="H4" s="5"/>
    </row>
    <row r="5" spans="1:8">
      <c r="A5" s="5"/>
      <c r="B5" s="5"/>
      <c r="C5" s="5"/>
      <c r="D5" s="5"/>
      <c r="E5" s="5"/>
      <c r="F5" s="5"/>
      <c r="G5" s="5"/>
      <c r="H5" s="5"/>
    </row>
    <row r="6" spans="1:8">
      <c r="A6" s="7" t="s">
        <v>174</v>
      </c>
      <c r="B6" s="413"/>
      <c r="C6" s="413"/>
      <c r="D6" s="5"/>
      <c r="E6" s="5"/>
      <c r="F6" s="5"/>
      <c r="G6" s="5"/>
      <c r="H6" s="5"/>
    </row>
    <row r="7" spans="1:8">
      <c r="A7" s="7" t="s">
        <v>175</v>
      </c>
      <c r="B7" s="414"/>
      <c r="C7" s="414"/>
      <c r="D7" s="5"/>
      <c r="E7" s="5"/>
      <c r="F7" s="5"/>
      <c r="G7" s="5"/>
      <c r="H7" s="5"/>
    </row>
    <row r="8" spans="1:8">
      <c r="A8" s="7"/>
      <c r="B8" s="5"/>
      <c r="C8" s="5"/>
      <c r="D8" s="5"/>
      <c r="E8" s="5"/>
      <c r="F8" s="5"/>
      <c r="G8" s="5"/>
      <c r="H8" s="5"/>
    </row>
    <row r="9" spans="1:8">
      <c r="A9" s="5"/>
      <c r="B9" s="5"/>
      <c r="C9" s="5"/>
      <c r="D9" s="5"/>
      <c r="E9" s="5"/>
      <c r="F9" s="5"/>
      <c r="G9" s="5"/>
      <c r="H9" s="5"/>
    </row>
    <row r="10" spans="1:8">
      <c r="A10" s="76" t="s">
        <v>10</v>
      </c>
      <c r="B10" s="77"/>
      <c r="C10" s="76" t="s">
        <v>251</v>
      </c>
      <c r="D10" s="76" t="s">
        <v>252</v>
      </c>
      <c r="E10" s="415" t="s">
        <v>178</v>
      </c>
      <c r="F10" s="415"/>
      <c r="G10" s="18" t="s">
        <v>179</v>
      </c>
      <c r="H10" s="37" t="s">
        <v>26</v>
      </c>
    </row>
    <row r="11" spans="1:8">
      <c r="A11" s="78"/>
      <c r="B11" s="79"/>
      <c r="C11" s="78" t="s">
        <v>226</v>
      </c>
      <c r="D11" s="78" t="s">
        <v>226</v>
      </c>
      <c r="E11" s="79" t="s">
        <v>180</v>
      </c>
      <c r="F11" s="79" t="s">
        <v>182</v>
      </c>
      <c r="G11" s="143"/>
      <c r="H11" s="68"/>
    </row>
    <row r="12" spans="1:8">
      <c r="A12" s="144" t="s">
        <v>229</v>
      </c>
      <c r="B12" s="145"/>
      <c r="C12" s="146"/>
      <c r="D12" s="147"/>
      <c r="E12" s="148"/>
      <c r="F12" s="149"/>
      <c r="G12" s="150"/>
      <c r="H12" s="151"/>
    </row>
    <row r="13" spans="1:8">
      <c r="A13" s="152"/>
      <c r="B13" s="153"/>
      <c r="C13" s="154"/>
      <c r="D13" s="155"/>
      <c r="E13" s="156"/>
      <c r="F13" s="157"/>
      <c r="G13" s="158">
        <v>1</v>
      </c>
      <c r="H13" s="19">
        <v>30</v>
      </c>
    </row>
    <row r="14" spans="1:8">
      <c r="A14" s="152"/>
      <c r="B14" s="153"/>
      <c r="C14" s="155"/>
      <c r="D14" s="155"/>
      <c r="E14" s="156"/>
      <c r="F14" s="157"/>
      <c r="G14" s="158">
        <v>2</v>
      </c>
      <c r="H14" s="19">
        <v>29</v>
      </c>
    </row>
    <row r="15" spans="1:8">
      <c r="A15" s="152"/>
      <c r="B15" s="153"/>
      <c r="C15" s="155"/>
      <c r="D15" s="155"/>
      <c r="E15" s="156"/>
      <c r="F15" s="157"/>
      <c r="G15" s="158">
        <v>3</v>
      </c>
      <c r="H15" s="19">
        <v>28</v>
      </c>
    </row>
    <row r="16" spans="1:8">
      <c r="A16" s="203"/>
      <c r="B16" s="204"/>
      <c r="C16" s="205"/>
      <c r="D16" s="205"/>
      <c r="E16" s="206"/>
      <c r="F16" s="207"/>
      <c r="G16" s="158">
        <v>4</v>
      </c>
      <c r="H16" s="19">
        <v>27</v>
      </c>
    </row>
    <row r="17" spans="1:8">
      <c r="A17" s="203"/>
      <c r="B17" s="204"/>
      <c r="C17" s="205"/>
      <c r="D17" s="205"/>
      <c r="E17" s="206"/>
      <c r="F17" s="207"/>
      <c r="G17" s="158">
        <v>5</v>
      </c>
      <c r="H17" s="19">
        <v>26</v>
      </c>
    </row>
    <row r="18" spans="1:8">
      <c r="A18" s="203"/>
      <c r="B18" s="204"/>
      <c r="C18" s="205"/>
      <c r="D18" s="205"/>
      <c r="E18" s="206"/>
      <c r="F18" s="207"/>
      <c r="G18" s="158">
        <v>6</v>
      </c>
      <c r="H18" s="19">
        <v>25</v>
      </c>
    </row>
    <row r="19" spans="1:8">
      <c r="A19" s="203"/>
      <c r="B19" s="208"/>
      <c r="C19" s="205"/>
      <c r="D19" s="205"/>
      <c r="E19" s="206"/>
      <c r="F19" s="207"/>
      <c r="G19" s="158">
        <v>7</v>
      </c>
      <c r="H19" s="19">
        <v>24</v>
      </c>
    </row>
    <row r="20" spans="1:8">
      <c r="A20" s="152"/>
      <c r="B20" s="159"/>
      <c r="C20" s="155"/>
      <c r="D20" s="155"/>
      <c r="E20" s="156"/>
      <c r="F20" s="157"/>
      <c r="G20" s="158">
        <v>8</v>
      </c>
      <c r="H20" s="19">
        <v>23</v>
      </c>
    </row>
    <row r="21" spans="1:8">
      <c r="A21" s="152"/>
      <c r="B21" s="153"/>
      <c r="C21" s="155"/>
      <c r="D21" s="155"/>
      <c r="E21" s="155"/>
      <c r="F21" s="157"/>
      <c r="G21" s="158"/>
      <c r="H21" s="19"/>
    </row>
    <row r="22" spans="1:8">
      <c r="A22" s="160" t="s">
        <v>211</v>
      </c>
      <c r="B22" s="161"/>
      <c r="C22" s="162"/>
      <c r="D22" s="162"/>
      <c r="E22" s="163"/>
      <c r="F22" s="164"/>
      <c r="G22" s="158"/>
      <c r="H22" s="19"/>
    </row>
    <row r="23" spans="1:8">
      <c r="A23" s="104" t="s">
        <v>61</v>
      </c>
      <c r="B23" s="165"/>
      <c r="C23" s="210"/>
      <c r="D23" s="215" t="s">
        <v>276</v>
      </c>
      <c r="E23" s="168"/>
      <c r="F23" s="169"/>
      <c r="G23" s="158">
        <v>1</v>
      </c>
      <c r="H23" s="19">
        <v>30</v>
      </c>
    </row>
    <row r="24" spans="1:8">
      <c r="A24" s="104"/>
      <c r="B24" s="165"/>
      <c r="C24" s="167"/>
      <c r="D24" s="167"/>
      <c r="E24" s="168"/>
      <c r="F24" s="169"/>
      <c r="G24" s="158">
        <v>2</v>
      </c>
      <c r="H24" s="19">
        <v>29</v>
      </c>
    </row>
    <row r="25" spans="1:8">
      <c r="A25" s="165"/>
      <c r="B25" s="165"/>
      <c r="C25" s="167"/>
      <c r="D25" s="167"/>
      <c r="E25" s="170"/>
      <c r="F25" s="169"/>
      <c r="G25" s="158">
        <v>3</v>
      </c>
      <c r="H25" s="19">
        <v>28</v>
      </c>
    </row>
    <row r="26" spans="1:8">
      <c r="A26" s="171"/>
      <c r="B26" s="165"/>
      <c r="C26" s="168"/>
      <c r="D26" s="167"/>
      <c r="E26" s="168"/>
      <c r="F26" s="169"/>
      <c r="G26" s="158"/>
      <c r="H26" s="19"/>
    </row>
    <row r="27" spans="1:8">
      <c r="A27" s="172" t="s">
        <v>194</v>
      </c>
      <c r="B27" s="165"/>
      <c r="C27" s="168"/>
      <c r="D27" s="167"/>
      <c r="E27" s="168"/>
      <c r="F27" s="169"/>
      <c r="G27" s="158"/>
      <c r="H27" s="19"/>
    </row>
    <row r="28" spans="1:8">
      <c r="A28" s="165" t="s">
        <v>268</v>
      </c>
      <c r="B28" s="165"/>
      <c r="C28" s="170"/>
      <c r="D28" s="166" t="s">
        <v>278</v>
      </c>
      <c r="E28" s="170"/>
      <c r="F28" s="169"/>
      <c r="G28" s="158">
        <v>1</v>
      </c>
      <c r="H28" s="19">
        <v>30</v>
      </c>
    </row>
    <row r="29" spans="1:8">
      <c r="A29" s="165"/>
      <c r="B29" s="165"/>
      <c r="C29" s="170"/>
      <c r="D29" s="167"/>
      <c r="E29" s="167"/>
      <c r="F29" s="169"/>
      <c r="G29" s="158">
        <v>2</v>
      </c>
      <c r="H29" s="19">
        <v>29</v>
      </c>
    </row>
    <row r="30" spans="1:8">
      <c r="A30" s="171"/>
      <c r="B30" s="171"/>
      <c r="C30" s="209"/>
      <c r="D30" s="210"/>
      <c r="E30" s="209"/>
      <c r="F30" s="211"/>
      <c r="G30" s="158">
        <v>3</v>
      </c>
      <c r="H30" s="19">
        <v>28</v>
      </c>
    </row>
    <row r="31" spans="1:8">
      <c r="A31" s="165"/>
      <c r="B31" s="165"/>
      <c r="C31" s="170"/>
      <c r="D31" s="167"/>
      <c r="E31" s="170"/>
      <c r="F31" s="169"/>
      <c r="G31" s="158">
        <v>3</v>
      </c>
      <c r="H31" s="19">
        <v>27</v>
      </c>
    </row>
    <row r="32" spans="1:8">
      <c r="A32" s="171"/>
      <c r="B32" s="165"/>
      <c r="C32" s="168"/>
      <c r="D32" s="167"/>
      <c r="E32" s="168"/>
      <c r="F32" s="169"/>
      <c r="G32" s="158"/>
      <c r="H32" s="19"/>
    </row>
    <row r="33" spans="1:8">
      <c r="A33" s="172" t="s">
        <v>221</v>
      </c>
      <c r="B33" s="165"/>
      <c r="C33" s="168"/>
      <c r="D33" s="167"/>
      <c r="E33" s="168"/>
      <c r="F33" s="169"/>
      <c r="G33" s="158"/>
      <c r="H33" s="19"/>
    </row>
    <row r="34" spans="1:8">
      <c r="A34" s="332" t="s">
        <v>51</v>
      </c>
      <c r="B34" s="165"/>
      <c r="C34" s="170"/>
      <c r="D34" s="166" t="s">
        <v>273</v>
      </c>
      <c r="E34" s="167"/>
      <c r="F34" s="169"/>
      <c r="G34" s="158">
        <v>1</v>
      </c>
      <c r="H34" s="19">
        <v>30</v>
      </c>
    </row>
    <row r="35" spans="1:8">
      <c r="A35" s="332" t="s">
        <v>28</v>
      </c>
      <c r="B35" s="165"/>
      <c r="C35" s="170"/>
      <c r="D35" s="167" t="s">
        <v>272</v>
      </c>
      <c r="E35" s="167"/>
      <c r="F35" s="169"/>
      <c r="G35" s="158">
        <v>2</v>
      </c>
      <c r="H35" s="19">
        <v>29</v>
      </c>
    </row>
    <row r="36" spans="1:8">
      <c r="A36" s="332" t="s">
        <v>36</v>
      </c>
      <c r="B36" s="165"/>
      <c r="C36" s="170"/>
      <c r="D36" s="167" t="s">
        <v>274</v>
      </c>
      <c r="E36" s="167"/>
      <c r="F36" s="169"/>
      <c r="G36" s="158">
        <v>3</v>
      </c>
      <c r="H36" s="19">
        <v>28</v>
      </c>
    </row>
    <row r="37" spans="1:8">
      <c r="A37" s="332" t="s">
        <v>46</v>
      </c>
      <c r="B37" s="165"/>
      <c r="C37" s="170"/>
      <c r="D37" s="167" t="s">
        <v>275</v>
      </c>
      <c r="E37" s="167"/>
      <c r="F37" s="169"/>
      <c r="G37" s="158">
        <v>4</v>
      </c>
      <c r="H37" s="19">
        <v>27</v>
      </c>
    </row>
    <row r="38" spans="1:8">
      <c r="A38" s="332" t="s">
        <v>50</v>
      </c>
      <c r="B38" s="165"/>
      <c r="C38" s="170"/>
      <c r="D38" s="167" t="s">
        <v>276</v>
      </c>
      <c r="E38" s="167"/>
      <c r="F38" s="169"/>
      <c r="G38" s="158">
        <v>5</v>
      </c>
      <c r="H38" s="19">
        <v>26</v>
      </c>
    </row>
    <row r="39" spans="1:8">
      <c r="A39" s="330" t="s">
        <v>277</v>
      </c>
      <c r="B39" s="165"/>
      <c r="C39" s="170"/>
      <c r="D39" s="167" t="s">
        <v>276</v>
      </c>
      <c r="E39" s="167"/>
      <c r="F39" s="169"/>
      <c r="G39" s="158">
        <v>6</v>
      </c>
      <c r="H39" s="19">
        <v>25</v>
      </c>
    </row>
    <row r="40" spans="1:8">
      <c r="A40" s="165"/>
      <c r="B40" s="165"/>
      <c r="C40" s="170"/>
      <c r="D40" s="167"/>
      <c r="E40" s="167"/>
      <c r="F40" s="169"/>
      <c r="G40" s="158">
        <v>7</v>
      </c>
      <c r="H40" s="19">
        <v>24</v>
      </c>
    </row>
    <row r="41" spans="1:8">
      <c r="A41" s="165"/>
      <c r="B41" s="165"/>
      <c r="C41" s="170"/>
      <c r="D41" s="167"/>
      <c r="E41" s="167"/>
      <c r="F41" s="169"/>
      <c r="G41" s="158">
        <v>8</v>
      </c>
      <c r="H41" s="173">
        <v>23</v>
      </c>
    </row>
    <row r="42" spans="1:8">
      <c r="A42" s="165"/>
      <c r="B42" s="165"/>
      <c r="C42" s="170"/>
      <c r="D42" s="167"/>
      <c r="E42" s="167"/>
      <c r="F42" s="169"/>
      <c r="G42" s="158">
        <v>9</v>
      </c>
      <c r="H42" s="173">
        <v>22</v>
      </c>
    </row>
    <row r="43" spans="1:8">
      <c r="A43" s="165"/>
      <c r="B43" s="165"/>
      <c r="C43" s="175"/>
      <c r="D43" s="176"/>
      <c r="E43" s="175"/>
      <c r="F43" s="169"/>
      <c r="G43" s="158">
        <v>10</v>
      </c>
      <c r="H43" s="173">
        <v>21</v>
      </c>
    </row>
    <row r="44" spans="1:8" ht="15.5">
      <c r="A44" s="178"/>
      <c r="B44" s="178"/>
      <c r="C44" s="179"/>
      <c r="D44" s="180"/>
      <c r="E44" s="179"/>
      <c r="F44" s="181"/>
      <c r="G44" s="143"/>
      <c r="H44" s="68"/>
    </row>
    <row r="45" spans="1:8">
      <c r="A45" s="86"/>
      <c r="B45" s="5"/>
      <c r="C45" s="5"/>
      <c r="D45" s="5"/>
      <c r="E45" s="5"/>
      <c r="F45" s="5"/>
      <c r="G45" s="5"/>
      <c r="H45" s="5"/>
    </row>
    <row r="46" spans="1:8">
      <c r="A46" s="5"/>
      <c r="B46" s="5"/>
      <c r="C46" s="5"/>
      <c r="D46" s="5"/>
      <c r="E46" s="5"/>
      <c r="F46" s="5"/>
      <c r="G46" s="5"/>
      <c r="H46" s="5"/>
    </row>
    <row r="47" spans="1:8">
      <c r="A47" s="95"/>
      <c r="B47" s="5" t="s">
        <v>227</v>
      </c>
      <c r="C47" s="5"/>
      <c r="D47" s="5"/>
      <c r="E47" s="5"/>
      <c r="F47" s="5"/>
      <c r="G47" s="5"/>
      <c r="H47" s="5"/>
    </row>
    <row r="48" spans="1:8">
      <c r="A48" s="113"/>
      <c r="B48" s="5" t="s">
        <v>213</v>
      </c>
      <c r="C48" s="5"/>
      <c r="D48" s="5"/>
      <c r="E48" s="5"/>
      <c r="F48" s="5"/>
      <c r="G48" s="5"/>
      <c r="H48" s="5"/>
    </row>
  </sheetData>
  <mergeCells count="5">
    <mergeCell ref="A1:F3"/>
    <mergeCell ref="B4:C4"/>
    <mergeCell ref="B6:C6"/>
    <mergeCell ref="B7:C7"/>
    <mergeCell ref="E10:F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Teilnehmer und Ergebnisse</vt:lpstr>
      <vt:lpstr>VM Schwimmen</vt:lpstr>
      <vt:lpstr>VM Laufen</vt:lpstr>
      <vt:lpstr>VM Bergzeitfahren</vt:lpstr>
      <vt:lpstr>VM Einzelzeitfahren</vt:lpstr>
      <vt:lpstr>VM Cross-Triathlon</vt:lpstr>
      <vt:lpstr>VM MTB EZ-Fahren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Redlich</dc:creator>
  <cp:lastModifiedBy>Helke</cp:lastModifiedBy>
  <cp:revision>1</cp:revision>
  <cp:lastPrinted>2019-10-28T18:32:24Z</cp:lastPrinted>
  <dcterms:created xsi:type="dcterms:W3CDTF">2018-11-15T17:24:11Z</dcterms:created>
  <dcterms:modified xsi:type="dcterms:W3CDTF">2019-11-25T10:50:35Z</dcterms:modified>
</cp:coreProperties>
</file>